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08" windowWidth="11676" windowHeight="5160"/>
  </bookViews>
  <sheets>
    <sheet name="Arahan" sheetId="7" r:id="rId1"/>
    <sheet name="Kump" sheetId="1" r:id="rId2"/>
    <sheet name="Pemimpin" sheetId="2" r:id="rId3"/>
    <sheet name="Pengakap" sheetId="6" r:id="rId4"/>
    <sheet name="Borang" sheetId="3" r:id="rId5"/>
    <sheet name="Data" sheetId="4" state="hidden" r:id="rId6"/>
    <sheet name="Sheet1" sheetId="8" state="hidden" r:id="rId7"/>
  </sheets>
  <definedNames>
    <definedName name="Alamat_1">Kump!$C$11</definedName>
    <definedName name="Alamat_2">Kump!$C$12</definedName>
    <definedName name="Alamat_3">Kump!$C$13</definedName>
    <definedName name="Bandar">Kump!$C$15</definedName>
    <definedName name="Daerah">Sheet1!$A$1:$A$7</definedName>
    <definedName name="DaftarTahunLepas">Sheet1!$A$21:$A$22</definedName>
    <definedName name="Emel_Kump">Kump!$C$18</definedName>
    <definedName name="Faks_Kump">Kump!$C$25</definedName>
    <definedName name="JantinaList">Data!$A$7:$A$8</definedName>
    <definedName name="JenisDaftarList">Data!$A$66:$A$67</definedName>
    <definedName name="JumlahYuran">Borang!$R$34</definedName>
    <definedName name="KaedahBayarList">Data!$A$41:$A$45</definedName>
    <definedName name="KeturunanList">Data!$A$12:$A$17</definedName>
    <definedName name="Nama_Sek">Kump!$C$10</definedName>
    <definedName name="Negeri">Kump!$C$16</definedName>
    <definedName name="Negeri_List">Data!$A$48:$A$63</definedName>
    <definedName name="NegeriList">Data!$A$48:$A$63</definedName>
    <definedName name="No_DaftarKump">Kump!$C$32</definedName>
    <definedName name="No_Kump">Kump!$C$7</definedName>
    <definedName name="Pangkat">Sheet1!$A$10:$A$13</definedName>
    <definedName name="Pangkat_1">Pemimpin!$L$14</definedName>
    <definedName name="PANGKAT1">Pemimpin!$L$14:$L$53</definedName>
    <definedName name="PemimpinJantina">Pemimpin!$E$14:$E$53</definedName>
    <definedName name="PemimpinKaum">Pemimpin!$F$14:$F$53</definedName>
    <definedName name="PengakapJantina">Pengakap!$E$14:$E$313</definedName>
    <definedName name="PengakapKaum">Pengakap!$F$14:$F$313</definedName>
    <definedName name="Poskod">Kump!$C$14</definedName>
    <definedName name="PPM_Daerah">Kump!$C$8</definedName>
    <definedName name="PPM_DaftarTahunLepas">Kump!$C$31</definedName>
    <definedName name="PPM_Negeri">Kump!$C$9</definedName>
    <definedName name="PPMDaerahList">Data!$A$21:$A$37</definedName>
    <definedName name="PPMNegeriList">Data!$A$21:$A$38</definedName>
    <definedName name="_xlnm.Print_Area" localSheetId="4">Borang!$A$1:$S$49</definedName>
    <definedName name="_xlnm.Print_Area" localSheetId="1">Kump!$B$1:$D$42</definedName>
    <definedName name="_xlnm.Print_Titles" localSheetId="2">Pemimpin!$13:$13</definedName>
    <definedName name="_xlnm.Print_Titles" localSheetId="3">Pengakap!$13:$13</definedName>
    <definedName name="Tel_Kump">Kump!$C$17</definedName>
    <definedName name="UNIT">Sheet1!$A$16:$A$19</definedName>
    <definedName name="UNIT1">Pengakap!$L$14:$L$313</definedName>
  </definedNames>
  <calcPr calcId="125725"/>
</workbook>
</file>

<file path=xl/calcChain.xml><?xml version="1.0" encoding="utf-8"?>
<calcChain xmlns="http://schemas.openxmlformats.org/spreadsheetml/2006/main">
  <c r="P14" i="3"/>
  <c r="P17"/>
  <c r="M25" l="1"/>
  <c r="L25"/>
  <c r="H25"/>
  <c r="F25"/>
  <c r="R33"/>
  <c r="M28"/>
  <c r="L28"/>
  <c r="K28"/>
  <c r="J28"/>
  <c r="H28"/>
  <c r="I28"/>
  <c r="G28"/>
  <c r="F28"/>
  <c r="F29"/>
  <c r="K25"/>
  <c r="J25"/>
  <c r="I25"/>
  <c r="G25"/>
  <c r="F27"/>
  <c r="F26"/>
  <c r="M27"/>
  <c r="L27"/>
  <c r="L29"/>
  <c r="K27"/>
  <c r="J27"/>
  <c r="I27"/>
  <c r="G27"/>
  <c r="H27"/>
  <c r="N28" l="1"/>
  <c r="O28"/>
  <c r="N25"/>
  <c r="O25"/>
  <c r="G8" i="6"/>
  <c r="G7"/>
  <c r="G6"/>
  <c r="G5"/>
  <c r="G4"/>
  <c r="G3"/>
  <c r="E4"/>
  <c r="E3"/>
  <c r="E5" s="1"/>
  <c r="E10" i="3"/>
  <c r="M31"/>
  <c r="L31"/>
  <c r="K31"/>
  <c r="J31"/>
  <c r="I31"/>
  <c r="H31"/>
  <c r="G31"/>
  <c r="F31"/>
  <c r="M30"/>
  <c r="L30"/>
  <c r="K30"/>
  <c r="J30"/>
  <c r="I30"/>
  <c r="H30"/>
  <c r="G30"/>
  <c r="F30"/>
  <c r="M29"/>
  <c r="K29"/>
  <c r="J29"/>
  <c r="I29"/>
  <c r="H29"/>
  <c r="G29"/>
  <c r="M26"/>
  <c r="L26"/>
  <c r="K26"/>
  <c r="J26"/>
  <c r="I26"/>
  <c r="H26"/>
  <c r="G26"/>
  <c r="P12"/>
  <c r="P20"/>
  <c r="H20"/>
  <c r="E20"/>
  <c r="E18"/>
  <c r="E17"/>
  <c r="E16"/>
  <c r="E12"/>
  <c r="R8"/>
  <c r="M8"/>
  <c r="E8"/>
  <c r="H62" i="6"/>
  <c r="I62"/>
  <c r="J62"/>
  <c r="K62"/>
  <c r="H63"/>
  <c r="I63"/>
  <c r="J63"/>
  <c r="K63"/>
  <c r="H64"/>
  <c r="I64"/>
  <c r="J64"/>
  <c r="K64"/>
  <c r="H65"/>
  <c r="I65"/>
  <c r="J65"/>
  <c r="K65"/>
  <c r="H66"/>
  <c r="I66"/>
  <c r="J66"/>
  <c r="K66"/>
  <c r="H67"/>
  <c r="I67"/>
  <c r="J67"/>
  <c r="K67"/>
  <c r="H68"/>
  <c r="I68"/>
  <c r="J68"/>
  <c r="K68"/>
  <c r="H69"/>
  <c r="I69"/>
  <c r="J69"/>
  <c r="K69"/>
  <c r="H70"/>
  <c r="I70"/>
  <c r="J70"/>
  <c r="K70"/>
  <c r="H71"/>
  <c r="I71"/>
  <c r="J71"/>
  <c r="K71"/>
  <c r="H72"/>
  <c r="I72"/>
  <c r="J72"/>
  <c r="K72"/>
  <c r="H73"/>
  <c r="I73"/>
  <c r="J73"/>
  <c r="K73"/>
  <c r="H74"/>
  <c r="I74"/>
  <c r="J74"/>
  <c r="K74"/>
  <c r="H75"/>
  <c r="I75"/>
  <c r="J75"/>
  <c r="K75"/>
  <c r="H76"/>
  <c r="I76"/>
  <c r="J76"/>
  <c r="K76"/>
  <c r="H77"/>
  <c r="I77"/>
  <c r="J77"/>
  <c r="K77"/>
  <c r="H78"/>
  <c r="I78"/>
  <c r="J78"/>
  <c r="K78"/>
  <c r="H79"/>
  <c r="I79"/>
  <c r="J79"/>
  <c r="K79"/>
  <c r="H80"/>
  <c r="I80"/>
  <c r="J80"/>
  <c r="K80"/>
  <c r="H81"/>
  <c r="I81"/>
  <c r="J81"/>
  <c r="K81"/>
  <c r="H82"/>
  <c r="I82"/>
  <c r="J82"/>
  <c r="K82"/>
  <c r="H83"/>
  <c r="I83"/>
  <c r="J83"/>
  <c r="K83"/>
  <c r="H84"/>
  <c r="I84"/>
  <c r="J84"/>
  <c r="K84"/>
  <c r="H85"/>
  <c r="I85"/>
  <c r="J85"/>
  <c r="K85"/>
  <c r="H86"/>
  <c r="I86"/>
  <c r="J86"/>
  <c r="K86"/>
  <c r="H87"/>
  <c r="I87"/>
  <c r="J87"/>
  <c r="K87"/>
  <c r="H88"/>
  <c r="I88"/>
  <c r="J88"/>
  <c r="K88"/>
  <c r="H89"/>
  <c r="I89"/>
  <c r="J89"/>
  <c r="K89"/>
  <c r="H90"/>
  <c r="I90"/>
  <c r="J90"/>
  <c r="K90"/>
  <c r="H91"/>
  <c r="I91"/>
  <c r="J91"/>
  <c r="K91"/>
  <c r="H92"/>
  <c r="I92"/>
  <c r="J92"/>
  <c r="K92"/>
  <c r="H93"/>
  <c r="I93"/>
  <c r="J93"/>
  <c r="K93"/>
  <c r="H94"/>
  <c r="I94"/>
  <c r="J94"/>
  <c r="K94"/>
  <c r="H95"/>
  <c r="I95"/>
  <c r="J95"/>
  <c r="K95"/>
  <c r="H96"/>
  <c r="I96"/>
  <c r="J96"/>
  <c r="K96"/>
  <c r="H97"/>
  <c r="I97"/>
  <c r="J97"/>
  <c r="K97"/>
  <c r="H98"/>
  <c r="I98"/>
  <c r="J98"/>
  <c r="K98"/>
  <c r="H99"/>
  <c r="I99"/>
  <c r="J99"/>
  <c r="K99"/>
  <c r="H100"/>
  <c r="I100"/>
  <c r="J100"/>
  <c r="K100"/>
  <c r="H101"/>
  <c r="I101"/>
  <c r="J101"/>
  <c r="K101"/>
  <c r="H102"/>
  <c r="I102"/>
  <c r="J102"/>
  <c r="K102"/>
  <c r="H103"/>
  <c r="I103"/>
  <c r="J103"/>
  <c r="K103"/>
  <c r="H104"/>
  <c r="I104"/>
  <c r="J104"/>
  <c r="K104"/>
  <c r="H105"/>
  <c r="I105"/>
  <c r="J105"/>
  <c r="K105"/>
  <c r="H106"/>
  <c r="I106"/>
  <c r="J106"/>
  <c r="K106"/>
  <c r="H107"/>
  <c r="I107"/>
  <c r="J107"/>
  <c r="K107"/>
  <c r="H108"/>
  <c r="I108"/>
  <c r="J108"/>
  <c r="K108"/>
  <c r="H109"/>
  <c r="I109"/>
  <c r="J109"/>
  <c r="K109"/>
  <c r="H110"/>
  <c r="I110"/>
  <c r="J110"/>
  <c r="K110"/>
  <c r="H111"/>
  <c r="I111"/>
  <c r="J111"/>
  <c r="K111"/>
  <c r="H112"/>
  <c r="I112"/>
  <c r="J112"/>
  <c r="K112"/>
  <c r="H113"/>
  <c r="I113"/>
  <c r="J113"/>
  <c r="K113"/>
  <c r="H114"/>
  <c r="I114"/>
  <c r="J114"/>
  <c r="K114"/>
  <c r="H115"/>
  <c r="I115"/>
  <c r="J115"/>
  <c r="K115"/>
  <c r="H116"/>
  <c r="I116"/>
  <c r="J116"/>
  <c r="K116"/>
  <c r="H117"/>
  <c r="I117"/>
  <c r="J117"/>
  <c r="K117"/>
  <c r="H118"/>
  <c r="I118"/>
  <c r="J118"/>
  <c r="K118"/>
  <c r="H119"/>
  <c r="I119"/>
  <c r="J119"/>
  <c r="K119"/>
  <c r="H120"/>
  <c r="I120"/>
  <c r="J120"/>
  <c r="K120"/>
  <c r="H121"/>
  <c r="I121"/>
  <c r="J121"/>
  <c r="K121"/>
  <c r="H122"/>
  <c r="I122"/>
  <c r="J122"/>
  <c r="K122"/>
  <c r="H123"/>
  <c r="I123"/>
  <c r="J123"/>
  <c r="K123"/>
  <c r="H124"/>
  <c r="I124"/>
  <c r="J124"/>
  <c r="K124"/>
  <c r="H125"/>
  <c r="I125"/>
  <c r="J125"/>
  <c r="K125"/>
  <c r="H126"/>
  <c r="I126"/>
  <c r="J126"/>
  <c r="K126"/>
  <c r="H127"/>
  <c r="I127"/>
  <c r="J127"/>
  <c r="K127"/>
  <c r="H128"/>
  <c r="I128"/>
  <c r="J128"/>
  <c r="K128"/>
  <c r="H129"/>
  <c r="I129"/>
  <c r="J129"/>
  <c r="K129"/>
  <c r="H130"/>
  <c r="I130"/>
  <c r="J130"/>
  <c r="K130"/>
  <c r="H131"/>
  <c r="I131"/>
  <c r="J131"/>
  <c r="K131"/>
  <c r="H132"/>
  <c r="I132"/>
  <c r="J132"/>
  <c r="K132"/>
  <c r="H133"/>
  <c r="I133"/>
  <c r="J133"/>
  <c r="K133"/>
  <c r="H134"/>
  <c r="I134"/>
  <c r="J134"/>
  <c r="K134"/>
  <c r="H135"/>
  <c r="I135"/>
  <c r="J135"/>
  <c r="K135"/>
  <c r="H136"/>
  <c r="I136"/>
  <c r="J136"/>
  <c r="K136"/>
  <c r="H137"/>
  <c r="I137"/>
  <c r="J137"/>
  <c r="K137"/>
  <c r="H138"/>
  <c r="I138"/>
  <c r="J138"/>
  <c r="K138"/>
  <c r="H139"/>
  <c r="I139"/>
  <c r="J139"/>
  <c r="K139"/>
  <c r="H140"/>
  <c r="I140"/>
  <c r="J140"/>
  <c r="K140"/>
  <c r="H141"/>
  <c r="I141"/>
  <c r="J141"/>
  <c r="K141"/>
  <c r="H142"/>
  <c r="I142"/>
  <c r="J142"/>
  <c r="K142"/>
  <c r="H143"/>
  <c r="I143"/>
  <c r="J143"/>
  <c r="K143"/>
  <c r="H144"/>
  <c r="I144"/>
  <c r="J144"/>
  <c r="K144"/>
  <c r="H145"/>
  <c r="I145"/>
  <c r="J145"/>
  <c r="K145"/>
  <c r="H146"/>
  <c r="I146"/>
  <c r="J146"/>
  <c r="K146"/>
  <c r="H147"/>
  <c r="I147"/>
  <c r="J147"/>
  <c r="K147"/>
  <c r="H148"/>
  <c r="I148"/>
  <c r="J148"/>
  <c r="K148"/>
  <c r="H149"/>
  <c r="I149"/>
  <c r="J149"/>
  <c r="K149"/>
  <c r="H150"/>
  <c r="I150"/>
  <c r="J150"/>
  <c r="K150"/>
  <c r="H151"/>
  <c r="I151"/>
  <c r="J151"/>
  <c r="K151"/>
  <c r="H152"/>
  <c r="I152"/>
  <c r="J152"/>
  <c r="K152"/>
  <c r="H153"/>
  <c r="I153"/>
  <c r="J153"/>
  <c r="K153"/>
  <c r="H154"/>
  <c r="I154"/>
  <c r="J154"/>
  <c r="K154"/>
  <c r="H155"/>
  <c r="I155"/>
  <c r="J155"/>
  <c r="K155"/>
  <c r="H156"/>
  <c r="I156"/>
  <c r="J156"/>
  <c r="K156"/>
  <c r="H157"/>
  <c r="I157"/>
  <c r="J157"/>
  <c r="K157"/>
  <c r="H158"/>
  <c r="I158"/>
  <c r="J158"/>
  <c r="K158"/>
  <c r="H159"/>
  <c r="I159"/>
  <c r="J159"/>
  <c r="K159"/>
  <c r="H160"/>
  <c r="I160"/>
  <c r="J160"/>
  <c r="K160"/>
  <c r="H161"/>
  <c r="I161"/>
  <c r="J161"/>
  <c r="K161"/>
  <c r="H162"/>
  <c r="I162"/>
  <c r="J162"/>
  <c r="K162"/>
  <c r="H163"/>
  <c r="I163"/>
  <c r="J163"/>
  <c r="K163"/>
  <c r="H164"/>
  <c r="I164"/>
  <c r="J164"/>
  <c r="K164"/>
  <c r="H165"/>
  <c r="I165"/>
  <c r="J165"/>
  <c r="K165"/>
  <c r="H166"/>
  <c r="I166"/>
  <c r="J166"/>
  <c r="K166"/>
  <c r="H167"/>
  <c r="I167"/>
  <c r="J167"/>
  <c r="K167"/>
  <c r="H168"/>
  <c r="I168"/>
  <c r="J168"/>
  <c r="K168"/>
  <c r="H169"/>
  <c r="I169"/>
  <c r="J169"/>
  <c r="K169"/>
  <c r="H170"/>
  <c r="I170"/>
  <c r="J170"/>
  <c r="K170"/>
  <c r="H171"/>
  <c r="I171"/>
  <c r="J171"/>
  <c r="K171"/>
  <c r="H172"/>
  <c r="I172"/>
  <c r="J172"/>
  <c r="K172"/>
  <c r="H173"/>
  <c r="I173"/>
  <c r="J173"/>
  <c r="K173"/>
  <c r="H174"/>
  <c r="I174"/>
  <c r="J174"/>
  <c r="K174"/>
  <c r="H175"/>
  <c r="I175"/>
  <c r="J175"/>
  <c r="K175"/>
  <c r="H176"/>
  <c r="I176"/>
  <c r="J176"/>
  <c r="K176"/>
  <c r="H177"/>
  <c r="I177"/>
  <c r="J177"/>
  <c r="K177"/>
  <c r="H178"/>
  <c r="I178"/>
  <c r="J178"/>
  <c r="K178"/>
  <c r="H179"/>
  <c r="I179"/>
  <c r="J179"/>
  <c r="K179"/>
  <c r="H180"/>
  <c r="I180"/>
  <c r="J180"/>
  <c r="K180"/>
  <c r="H181"/>
  <c r="I181"/>
  <c r="J181"/>
  <c r="K181"/>
  <c r="H182"/>
  <c r="I182"/>
  <c r="J182"/>
  <c r="K182"/>
  <c r="H183"/>
  <c r="I183"/>
  <c r="J183"/>
  <c r="K183"/>
  <c r="H184"/>
  <c r="I184"/>
  <c r="J184"/>
  <c r="K184"/>
  <c r="H185"/>
  <c r="I185"/>
  <c r="J185"/>
  <c r="K185"/>
  <c r="H186"/>
  <c r="I186"/>
  <c r="J186"/>
  <c r="K186"/>
  <c r="H187"/>
  <c r="I187"/>
  <c r="J187"/>
  <c r="K187"/>
  <c r="H188"/>
  <c r="I188"/>
  <c r="J188"/>
  <c r="K188"/>
  <c r="H189"/>
  <c r="I189"/>
  <c r="J189"/>
  <c r="K189"/>
  <c r="H190"/>
  <c r="I190"/>
  <c r="J190"/>
  <c r="K190"/>
  <c r="H191"/>
  <c r="I191"/>
  <c r="J191"/>
  <c r="K191"/>
  <c r="H192"/>
  <c r="I192"/>
  <c r="J192"/>
  <c r="K192"/>
  <c r="H193"/>
  <c r="I193"/>
  <c r="J193"/>
  <c r="K193"/>
  <c r="H194"/>
  <c r="I194"/>
  <c r="J194"/>
  <c r="K194"/>
  <c r="H195"/>
  <c r="I195"/>
  <c r="J195"/>
  <c r="K195"/>
  <c r="H196"/>
  <c r="I196"/>
  <c r="J196"/>
  <c r="K196"/>
  <c r="H197"/>
  <c r="I197"/>
  <c r="J197"/>
  <c r="K197"/>
  <c r="H198"/>
  <c r="I198"/>
  <c r="J198"/>
  <c r="K198"/>
  <c r="H199"/>
  <c r="I199"/>
  <c r="J199"/>
  <c r="K199"/>
  <c r="H200"/>
  <c r="I200"/>
  <c r="J200"/>
  <c r="K200"/>
  <c r="H201"/>
  <c r="I201"/>
  <c r="J201"/>
  <c r="K201"/>
  <c r="H202"/>
  <c r="I202"/>
  <c r="J202"/>
  <c r="K202"/>
  <c r="H203"/>
  <c r="I203"/>
  <c r="J203"/>
  <c r="K203"/>
  <c r="H204"/>
  <c r="I204"/>
  <c r="J204"/>
  <c r="K204"/>
  <c r="H205"/>
  <c r="I205"/>
  <c r="J205"/>
  <c r="K205"/>
  <c r="H206"/>
  <c r="I206"/>
  <c r="J206"/>
  <c r="K206"/>
  <c r="H207"/>
  <c r="I207"/>
  <c r="J207"/>
  <c r="K207"/>
  <c r="H208"/>
  <c r="I208"/>
  <c r="J208"/>
  <c r="K208"/>
  <c r="H209"/>
  <c r="I209"/>
  <c r="J209"/>
  <c r="K209"/>
  <c r="H210"/>
  <c r="I210"/>
  <c r="J210"/>
  <c r="K210"/>
  <c r="H211"/>
  <c r="I211"/>
  <c r="J211"/>
  <c r="K211"/>
  <c r="H212"/>
  <c r="I212"/>
  <c r="J212"/>
  <c r="K212"/>
  <c r="H213"/>
  <c r="I213"/>
  <c r="J213"/>
  <c r="K213"/>
  <c r="H214"/>
  <c r="I214"/>
  <c r="J214"/>
  <c r="K214"/>
  <c r="H215"/>
  <c r="I215"/>
  <c r="J215"/>
  <c r="K215"/>
  <c r="H216"/>
  <c r="I216"/>
  <c r="J216"/>
  <c r="K216"/>
  <c r="H217"/>
  <c r="I217"/>
  <c r="J217"/>
  <c r="K217"/>
  <c r="H218"/>
  <c r="I218"/>
  <c r="J218"/>
  <c r="K218"/>
  <c r="H219"/>
  <c r="I219"/>
  <c r="J219"/>
  <c r="K219"/>
  <c r="H220"/>
  <c r="I220"/>
  <c r="J220"/>
  <c r="K220"/>
  <c r="H221"/>
  <c r="I221"/>
  <c r="J221"/>
  <c r="K221"/>
  <c r="H222"/>
  <c r="I222"/>
  <c r="J222"/>
  <c r="K222"/>
  <c r="H223"/>
  <c r="I223"/>
  <c r="J223"/>
  <c r="K223"/>
  <c r="H224"/>
  <c r="I224"/>
  <c r="J224"/>
  <c r="K224"/>
  <c r="H225"/>
  <c r="I225"/>
  <c r="J225"/>
  <c r="K225"/>
  <c r="H226"/>
  <c r="I226"/>
  <c r="J226"/>
  <c r="K226"/>
  <c r="H227"/>
  <c r="I227"/>
  <c r="J227"/>
  <c r="K227"/>
  <c r="H228"/>
  <c r="I228"/>
  <c r="J228"/>
  <c r="K228"/>
  <c r="H229"/>
  <c r="I229"/>
  <c r="J229"/>
  <c r="K229"/>
  <c r="H230"/>
  <c r="I230"/>
  <c r="J230"/>
  <c r="K230"/>
  <c r="H231"/>
  <c r="I231"/>
  <c r="J231"/>
  <c r="K231"/>
  <c r="H232"/>
  <c r="I232"/>
  <c r="J232"/>
  <c r="K232"/>
  <c r="H233"/>
  <c r="I233"/>
  <c r="J233"/>
  <c r="K233"/>
  <c r="H234"/>
  <c r="I234"/>
  <c r="J234"/>
  <c r="K234"/>
  <c r="H235"/>
  <c r="I235"/>
  <c r="J235"/>
  <c r="K235"/>
  <c r="H236"/>
  <c r="I236"/>
  <c r="J236"/>
  <c r="K236"/>
  <c r="H237"/>
  <c r="I237"/>
  <c r="J237"/>
  <c r="K237"/>
  <c r="H238"/>
  <c r="I238"/>
  <c r="J238"/>
  <c r="K238"/>
  <c r="H239"/>
  <c r="I239"/>
  <c r="J239"/>
  <c r="K239"/>
  <c r="H240"/>
  <c r="I240"/>
  <c r="J240"/>
  <c r="K240"/>
  <c r="H241"/>
  <c r="I241"/>
  <c r="J241"/>
  <c r="K241"/>
  <c r="H242"/>
  <c r="I242"/>
  <c r="J242"/>
  <c r="K242"/>
  <c r="H243"/>
  <c r="I243"/>
  <c r="J243"/>
  <c r="K243"/>
  <c r="H244"/>
  <c r="I244"/>
  <c r="J244"/>
  <c r="K244"/>
  <c r="H245"/>
  <c r="I245"/>
  <c r="J245"/>
  <c r="K245"/>
  <c r="H246"/>
  <c r="I246"/>
  <c r="J246"/>
  <c r="K246"/>
  <c r="H247"/>
  <c r="I247"/>
  <c r="J247"/>
  <c r="K247"/>
  <c r="H248"/>
  <c r="I248"/>
  <c r="J248"/>
  <c r="K248"/>
  <c r="H249"/>
  <c r="I249"/>
  <c r="J249"/>
  <c r="K249"/>
  <c r="H250"/>
  <c r="I250"/>
  <c r="J250"/>
  <c r="K250"/>
  <c r="H251"/>
  <c r="I251"/>
  <c r="J251"/>
  <c r="K251"/>
  <c r="H252"/>
  <c r="I252"/>
  <c r="J252"/>
  <c r="K252"/>
  <c r="H253"/>
  <c r="I253"/>
  <c r="J253"/>
  <c r="K253"/>
  <c r="H254"/>
  <c r="I254"/>
  <c r="J254"/>
  <c r="K254"/>
  <c r="H255"/>
  <c r="I255"/>
  <c r="J255"/>
  <c r="K255"/>
  <c r="H256"/>
  <c r="I256"/>
  <c r="J256"/>
  <c r="K256"/>
  <c r="H257"/>
  <c r="I257"/>
  <c r="J257"/>
  <c r="K257"/>
  <c r="H258"/>
  <c r="I258"/>
  <c r="J258"/>
  <c r="K258"/>
  <c r="H259"/>
  <c r="I259"/>
  <c r="J259"/>
  <c r="K259"/>
  <c r="H260"/>
  <c r="I260"/>
  <c r="J260"/>
  <c r="K260"/>
  <c r="H261"/>
  <c r="I261"/>
  <c r="J261"/>
  <c r="K261"/>
  <c r="H262"/>
  <c r="I262"/>
  <c r="J262"/>
  <c r="K262"/>
  <c r="H263"/>
  <c r="I263"/>
  <c r="J263"/>
  <c r="K263"/>
  <c r="H264"/>
  <c r="I264"/>
  <c r="J264"/>
  <c r="K264"/>
  <c r="H265"/>
  <c r="I265"/>
  <c r="J265"/>
  <c r="K265"/>
  <c r="H266"/>
  <c r="I266"/>
  <c r="J266"/>
  <c r="K266"/>
  <c r="H267"/>
  <c r="I267"/>
  <c r="J267"/>
  <c r="K267"/>
  <c r="H268"/>
  <c r="I268"/>
  <c r="J268"/>
  <c r="K268"/>
  <c r="H269"/>
  <c r="I269"/>
  <c r="J269"/>
  <c r="K269"/>
  <c r="H270"/>
  <c r="I270"/>
  <c r="J270"/>
  <c r="K270"/>
  <c r="H271"/>
  <c r="I271"/>
  <c r="J271"/>
  <c r="K271"/>
  <c r="H272"/>
  <c r="I272"/>
  <c r="J272"/>
  <c r="K272"/>
  <c r="H273"/>
  <c r="I273"/>
  <c r="J273"/>
  <c r="K273"/>
  <c r="H274"/>
  <c r="I274"/>
  <c r="J274"/>
  <c r="K274"/>
  <c r="H275"/>
  <c r="I275"/>
  <c r="J275"/>
  <c r="K275"/>
  <c r="H276"/>
  <c r="I276"/>
  <c r="J276"/>
  <c r="K276"/>
  <c r="H277"/>
  <c r="I277"/>
  <c r="J277"/>
  <c r="K277"/>
  <c r="H278"/>
  <c r="I278"/>
  <c r="J278"/>
  <c r="K278"/>
  <c r="H279"/>
  <c r="I279"/>
  <c r="J279"/>
  <c r="K279"/>
  <c r="H280"/>
  <c r="I280"/>
  <c r="J280"/>
  <c r="K280"/>
  <c r="H281"/>
  <c r="I281"/>
  <c r="J281"/>
  <c r="K281"/>
  <c r="H282"/>
  <c r="I282"/>
  <c r="J282"/>
  <c r="K282"/>
  <c r="H283"/>
  <c r="I283"/>
  <c r="J283"/>
  <c r="K283"/>
  <c r="H284"/>
  <c r="I284"/>
  <c r="J284"/>
  <c r="K284"/>
  <c r="H285"/>
  <c r="I285"/>
  <c r="J285"/>
  <c r="K285"/>
  <c r="H286"/>
  <c r="I286"/>
  <c r="J286"/>
  <c r="K286"/>
  <c r="H287"/>
  <c r="I287"/>
  <c r="J287"/>
  <c r="K287"/>
  <c r="H288"/>
  <c r="I288"/>
  <c r="J288"/>
  <c r="K288"/>
  <c r="H289"/>
  <c r="I289"/>
  <c r="J289"/>
  <c r="K289"/>
  <c r="H290"/>
  <c r="I290"/>
  <c r="J290"/>
  <c r="K290"/>
  <c r="H291"/>
  <c r="I291"/>
  <c r="J291"/>
  <c r="K291"/>
  <c r="H292"/>
  <c r="I292"/>
  <c r="J292"/>
  <c r="K292"/>
  <c r="H293"/>
  <c r="I293"/>
  <c r="J293"/>
  <c r="K293"/>
  <c r="H294"/>
  <c r="I294"/>
  <c r="J294"/>
  <c r="K294"/>
  <c r="H295"/>
  <c r="I295"/>
  <c r="J295"/>
  <c r="K295"/>
  <c r="H296"/>
  <c r="I296"/>
  <c r="J296"/>
  <c r="K296"/>
  <c r="H297"/>
  <c r="I297"/>
  <c r="J297"/>
  <c r="K297"/>
  <c r="H298"/>
  <c r="I298"/>
  <c r="J298"/>
  <c r="K298"/>
  <c r="H299"/>
  <c r="I299"/>
  <c r="J299"/>
  <c r="K299"/>
  <c r="H300"/>
  <c r="I300"/>
  <c r="J300"/>
  <c r="K300"/>
  <c r="H301"/>
  <c r="I301"/>
  <c r="J301"/>
  <c r="K301"/>
  <c r="H302"/>
  <c r="I302"/>
  <c r="J302"/>
  <c r="K302"/>
  <c r="H303"/>
  <c r="I303"/>
  <c r="J303"/>
  <c r="K303"/>
  <c r="H304"/>
  <c r="I304"/>
  <c r="J304"/>
  <c r="K304"/>
  <c r="H305"/>
  <c r="I305"/>
  <c r="J305"/>
  <c r="K305"/>
  <c r="H306"/>
  <c r="I306"/>
  <c r="J306"/>
  <c r="K306"/>
  <c r="H307"/>
  <c r="I307"/>
  <c r="J307"/>
  <c r="K307"/>
  <c r="H308"/>
  <c r="I308"/>
  <c r="J308"/>
  <c r="K308"/>
  <c r="H309"/>
  <c r="I309"/>
  <c r="J309"/>
  <c r="K309"/>
  <c r="H310"/>
  <c r="I310"/>
  <c r="J310"/>
  <c r="K310"/>
  <c r="H311"/>
  <c r="I311"/>
  <c r="J311"/>
  <c r="K311"/>
  <c r="H312"/>
  <c r="I312"/>
  <c r="J312"/>
  <c r="K312"/>
  <c r="H313"/>
  <c r="I313"/>
  <c r="J313"/>
  <c r="K313"/>
  <c r="K47" i="2"/>
  <c r="K48"/>
  <c r="K49"/>
  <c r="K50"/>
  <c r="K51"/>
  <c r="K52"/>
  <c r="K53"/>
  <c r="J47"/>
  <c r="J48"/>
  <c r="J49"/>
  <c r="J50"/>
  <c r="J51"/>
  <c r="J52"/>
  <c r="J53"/>
  <c r="I47"/>
  <c r="I48"/>
  <c r="I49"/>
  <c r="I50"/>
  <c r="I51"/>
  <c r="I52"/>
  <c r="I53"/>
  <c r="H47"/>
  <c r="H48"/>
  <c r="H49"/>
  <c r="H50"/>
  <c r="H51"/>
  <c r="H52"/>
  <c r="H53"/>
  <c r="G3"/>
  <c r="G4"/>
  <c r="G5"/>
  <c r="G6"/>
  <c r="G7"/>
  <c r="G8"/>
  <c r="E3"/>
  <c r="E4"/>
  <c r="O27" i="3"/>
  <c r="N27"/>
  <c r="G9" i="6" l="1"/>
  <c r="D8" s="1"/>
  <c r="P28" i="3"/>
  <c r="R28" s="1"/>
  <c r="P25"/>
  <c r="N30"/>
  <c r="N31"/>
  <c r="O29"/>
  <c r="N29"/>
  <c r="O30"/>
  <c r="O31"/>
  <c r="O26"/>
  <c r="G9" i="2"/>
  <c r="D8" s="1"/>
  <c r="E5"/>
  <c r="D6" s="1"/>
  <c r="N26" i="3"/>
  <c r="J32"/>
  <c r="L32"/>
  <c r="D6" i="6"/>
  <c r="P27" i="3"/>
  <c r="R27" s="1"/>
  <c r="F32"/>
  <c r="G32"/>
  <c r="I32"/>
  <c r="K32"/>
  <c r="H32"/>
  <c r="M32"/>
  <c r="P30" l="1"/>
  <c r="R30" s="1"/>
  <c r="P31"/>
  <c r="R31" s="1"/>
  <c r="P29"/>
  <c r="R29" s="1"/>
  <c r="P26"/>
  <c r="R26" s="1"/>
  <c r="O32"/>
  <c r="R25"/>
  <c r="N32"/>
  <c r="R34" l="1"/>
  <c r="C37" i="1" s="1"/>
  <c r="P32" i="3"/>
  <c r="N36" l="1"/>
</calcChain>
</file>

<file path=xl/sharedStrings.xml><?xml version="1.0" encoding="utf-8"?>
<sst xmlns="http://schemas.openxmlformats.org/spreadsheetml/2006/main" count="445" uniqueCount="319">
  <si>
    <t>PPM Daerah :</t>
  </si>
  <si>
    <t>PPM Negeri :</t>
  </si>
  <si>
    <t>No. Kumpulan :</t>
  </si>
  <si>
    <t>NO. K.P.</t>
  </si>
  <si>
    <t>JANTINA</t>
  </si>
  <si>
    <t>Kadazan</t>
  </si>
  <si>
    <t>Cina</t>
  </si>
  <si>
    <t>TARIKH LAHIR</t>
  </si>
  <si>
    <t>Lelaki</t>
  </si>
  <si>
    <t>Perempuan</t>
  </si>
  <si>
    <t>KETURUNAN</t>
  </si>
  <si>
    <t>Version</t>
  </si>
  <si>
    <t>Date</t>
  </si>
  <si>
    <t>&lt;&lt;&lt; Begin Parameter &gt;&gt;&gt;</t>
  </si>
  <si>
    <t>Jantina</t>
  </si>
  <si>
    <t>LELAKI</t>
  </si>
  <si>
    <t>PEREMPUAN</t>
  </si>
  <si>
    <t>Keturunan</t>
  </si>
  <si>
    <t>MELAYU</t>
  </si>
  <si>
    <t>CINA</t>
  </si>
  <si>
    <t>INDIA</t>
  </si>
  <si>
    <t>KADAZAN</t>
  </si>
  <si>
    <t>DAYAK</t>
  </si>
  <si>
    <t>LAIN-LAIN</t>
  </si>
  <si>
    <t>JOHOR</t>
  </si>
  <si>
    <t>MELAKA</t>
  </si>
  <si>
    <t>KEDAH</t>
  </si>
  <si>
    <t>KELANTAN</t>
  </si>
  <si>
    <t>TERENGGANU</t>
  </si>
  <si>
    <t>W.P. LABUAN</t>
  </si>
  <si>
    <t>PULAU PINANG</t>
  </si>
  <si>
    <t>SABAH</t>
  </si>
  <si>
    <t>SARAWAK</t>
  </si>
  <si>
    <t>K.L.K.M.</t>
  </si>
  <si>
    <t>K.L.M.</t>
  </si>
  <si>
    <t>PERLIS</t>
  </si>
  <si>
    <t>PAHANG</t>
  </si>
  <si>
    <t>SELANGOR</t>
  </si>
  <si>
    <t>PERAK</t>
  </si>
  <si>
    <t>W.P. K. LUMPUR</t>
  </si>
  <si>
    <t>NEG. SEMBILAN</t>
  </si>
  <si>
    <t>Melayu</t>
  </si>
  <si>
    <t>India</t>
  </si>
  <si>
    <t>Dayak</t>
  </si>
  <si>
    <t>Lain-lain</t>
  </si>
  <si>
    <t>JUMLAH</t>
  </si>
  <si>
    <t>SENARAI NAMA</t>
  </si>
  <si>
    <t>BIL</t>
  </si>
  <si>
    <t>MAKLUMAT KUMPULAN</t>
  </si>
  <si>
    <t>Alamat Kumpulan:</t>
  </si>
  <si>
    <t>IBU PEJABAT</t>
  </si>
  <si>
    <t>PPM Negeri</t>
  </si>
  <si>
    <t>Tarikh Pembayaran :</t>
  </si>
  <si>
    <t>No. Rujukan Pembayaran :</t>
  </si>
  <si>
    <t>Kaedah Pembayaran :</t>
  </si>
  <si>
    <t>No. Cek :</t>
  </si>
  <si>
    <t>Kaedah Pembayaran</t>
  </si>
  <si>
    <t>MAKLUMAT PEMBAYARAN YURAN</t>
  </si>
  <si>
    <t>Jumlah Bayaran :</t>
  </si>
  <si>
    <t>&lt;&lt; Previous</t>
  </si>
  <si>
    <t>Next &gt;&gt;</t>
  </si>
  <si>
    <t>NAMA PENUH (HURUF BESAR, SEPERTI DALAM K.P.)</t>
  </si>
  <si>
    <t>PERSEKUTUAN PENGAKAP MALAYSIA</t>
  </si>
  <si>
    <t>Bandar :</t>
  </si>
  <si>
    <t>Negeri :</t>
  </si>
  <si>
    <t>Poskod :</t>
  </si>
  <si>
    <t>Caw. PPM Negeri :</t>
  </si>
  <si>
    <t>L</t>
  </si>
  <si>
    <t>P</t>
  </si>
  <si>
    <t>JUMLAH AHLI</t>
  </si>
  <si>
    <t>PERANGKAAN AHLI</t>
  </si>
  <si>
    <t>RM</t>
  </si>
  <si>
    <t>JUMLAH BESAR</t>
  </si>
  <si>
    <t>KADAR YURAN</t>
  </si>
  <si>
    <t>JUMLAH PUNGUTAN</t>
  </si>
  <si>
    <t>YURAN</t>
  </si>
  <si>
    <t>YURAN KUMPULAN</t>
  </si>
  <si>
    <t>JUMLAH KESELURUHAN</t>
  </si>
  <si>
    <t>(tandakan √ dalam petak yang dipilih)</t>
  </si>
  <si>
    <t xml:space="preserve">        JUMLAH</t>
  </si>
  <si>
    <t>Wang Tunai</t>
  </si>
  <si>
    <t>Cek / Bank Draf (No: …………………………………….)</t>
  </si>
  <si>
    <t>Tarikh :</t>
  </si>
  <si>
    <t>Cop:</t>
  </si>
  <si>
    <t>No. Pendaftaran :</t>
  </si>
  <si>
    <t>Kumpulan :</t>
  </si>
  <si>
    <t>Nama Sekolah / Maktab / Universiti / Kumpulan :</t>
  </si>
  <si>
    <t>Alamat :</t>
  </si>
  <si>
    <t>Negeri</t>
  </si>
  <si>
    <t>W.P. PUTRAJAYA</t>
  </si>
  <si>
    <t xml:space="preserve">Bandar : </t>
  </si>
  <si>
    <t>No. Tel :</t>
  </si>
  <si>
    <t>Jenis Pendaftaran</t>
  </si>
  <si>
    <t>Jenis Pendaftaran :</t>
  </si>
  <si>
    <t>PEMBAHARUAN</t>
  </si>
  <si>
    <t>PENDAFTARAN BARU</t>
  </si>
  <si>
    <r>
      <t xml:space="preserve">BAYARAN  :  </t>
    </r>
    <r>
      <rPr>
        <i/>
        <sz val="9"/>
        <rFont val="Arial"/>
        <family val="2"/>
      </rPr>
      <t>Bersama-sama ini disertakan bayaran Yuran Kumpulan dan Yuran Keahlian bagi tahun ini berjumlah</t>
    </r>
  </si>
  <si>
    <t xml:space="preserve">Prosedur &amp; Panduan terkini boleh didapati di 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</si>
  <si>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</si>
  <si>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</si>
  <si>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</si>
  <si>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</si>
  <si>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</si>
  <si>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</si>
  <si>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</si>
  <si>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</si>
  <si>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</si>
  <si>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</si>
  <si>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(A) ARAHAN</t>
  </si>
  <si>
    <t>(B) KUMP – [MAKLUMAT KUMPULAN]</t>
  </si>
  <si>
    <t>Sila lengkapkan helaian ini dengan maklumat kumpulan dan maklumat pembayaran yuran :</t>
  </si>
  <si>
    <t>Isi No Kumpulan.</t>
  </si>
  <si>
    <t>Isi PPM Daerah dimana Kumpulan didaftarkan.</t>
  </si>
  <si>
    <t>Isi Nama Sekolah / Maktab / Universiti / Kumpulan jika berkenaan.</t>
  </si>
  <si>
    <t>Alamat Kumpulan</t>
  </si>
  <si>
    <t>Isi alamat surat-menyurat terkini kumpulan.</t>
  </si>
  <si>
    <t>Poskod</t>
  </si>
  <si>
    <t>Isi Poskod untuk alamat kumpulan.</t>
  </si>
  <si>
    <t>Bandar</t>
  </si>
  <si>
    <t>Isi Bandar untuk alamat kumpulan (jika berkenaan).</t>
  </si>
  <si>
    <t>Isi Negeri untuk alamat kumpulan.</t>
  </si>
  <si>
    <t>No. Pendaftaran Kumpulan</t>
  </si>
  <si>
    <t xml:space="preserve">Bagi kumpulan sedia ada yang memperbaharui pendaftaran ahli, </t>
  </si>
  <si>
    <t>isikan No.Pendaftaran Kumpulan.</t>
  </si>
  <si>
    <t>Bagi kumpulan baru yang belum pernah berdaftar, biarkan kosong.</t>
  </si>
  <si>
    <t>MAKLUMAT PEMBAYARAN</t>
  </si>
  <si>
    <t>Pilih Jenis Pendaftaran, sama ada PEMBAHARUAN atau PENDAFTARAN BARU. </t>
  </si>
  <si>
    <t>Pendaftaran baru adalah untuk kumpulan baru yang mendaftar untuk kali pertama.</t>
  </si>
  <si>
    <t>Jumlah Bayaran</t>
  </si>
  <si>
    <t xml:space="preserve">Isi jumlah bayaran yang dibuat. Amaun ini dipetik dari borang </t>
  </si>
  <si>
    <t>Tarikh Pembayaran</t>
  </si>
  <si>
    <t>Tarikh pembayaran dibuat</t>
  </si>
  <si>
    <t>No. Rujukan Pembayaran</t>
  </si>
  <si>
    <t>Isikan No. Rujukan Pembayaran yang didapati dari Resit/Slip Deposit</t>
  </si>
  <si>
    <t>No. Cek</t>
  </si>
  <si>
    <t xml:space="preserve">Sekiranya pembayaran dibuat melalui cek, sila isikan nama bank dan </t>
  </si>
  <si>
    <t>nombor cek tersebut.</t>
  </si>
  <si>
    <t xml:space="preserve">Sila lengkapkan helaian ini dengan maklumat semua Pemimpin, </t>
  </si>
  <si>
    <t>Penolong Pemimpin dan Ahli Jawatankuasa Kumpulan.</t>
  </si>
  <si>
    <t>Isikan nama seperti dalam Kad Pengenalan, dengan menggunakan HURUF BESAR.</t>
  </si>
  <si>
    <t>No. K.P.</t>
  </si>
  <si>
    <t xml:space="preserve">Isikan Nombor Kad Pengenalan / Nombor Polis / Nombor Tentera / Passport. </t>
  </si>
  <si>
    <t>Jangan masukkan jarak atau sengkang.</t>
  </si>
  <si>
    <t>Pilih Jantina dari senarai, sama ada Lelaki atau Perempuan.</t>
  </si>
  <si>
    <t>Pilih Keturunan dari senarai. Jika tidak disenaraikan, pilih Lain-Lain.</t>
  </si>
  <si>
    <t>Tarikh Lahir</t>
  </si>
  <si>
    <t>Isikan tarikh lahir.</t>
  </si>
  <si>
    <t>Sila lengkapkan helaian ini dengan maklumat semua ahli pengakap.</t>
  </si>
  <si>
    <t>1)     </t>
  </si>
  <si>
    <t>Nama Penuh</t>
  </si>
  <si>
    <t>dengan menggunakan HURUF BESAR.</t>
  </si>
  <si>
    <t>2)     </t>
  </si>
  <si>
    <t>Isikan tarikh lahir ahli.</t>
  </si>
  <si>
    <t>~~~ TAMAT ~~~</t>
  </si>
  <si>
    <r>
      <t xml:space="preserve">Borang ini hendaklah diisi dengan menggunakan </t>
    </r>
    <r>
      <rPr>
        <b/>
        <sz val="11"/>
        <rFont val="Arial"/>
        <family val="2"/>
      </rPr>
      <t xml:space="preserve">HURUF BESAR. </t>
    </r>
  </si>
  <si>
    <r>
      <t>Anda boleh klik </t>
    </r>
    <r>
      <rPr>
        <b/>
        <sz val="11"/>
        <color indexed="12"/>
        <rFont val="Arial"/>
        <family val="2"/>
      </rPr>
      <t>&lt;&lt; Previous</t>
    </r>
    <r>
      <rPr>
        <sz val="11"/>
        <color indexed="8"/>
        <rFont val="Arial"/>
        <family val="2"/>
      </rPr>
      <t xml:space="preserve"> untuk ke helaian sebelumnya, </t>
    </r>
  </si>
  <si>
    <r>
      <t>atau klik </t>
    </r>
    <r>
      <rPr>
        <b/>
        <sz val="11"/>
        <color indexed="12"/>
        <rFont val="Arial"/>
        <family val="2"/>
      </rPr>
      <t>Next &gt;&gt;</t>
    </r>
    <r>
      <rPr>
        <sz val="11"/>
        <color indexed="8"/>
        <rFont val="Arial"/>
        <family val="2"/>
      </rPr>
      <t> untuk ke helaian seterusnya.</t>
    </r>
  </si>
  <si>
    <r>
      <t>  </t>
    </r>
    <r>
      <rPr>
        <b/>
        <sz val="12"/>
        <color indexed="8"/>
        <rFont val="Arial"/>
        <family val="2"/>
      </rPr>
      <t>No. Kumpulan</t>
    </r>
  </si>
  <si>
    <r>
      <t> </t>
    </r>
    <r>
      <rPr>
        <b/>
        <sz val="12"/>
        <color indexed="8"/>
        <rFont val="Arial"/>
        <family val="2"/>
      </rPr>
      <t>PPM Daerah</t>
    </r>
  </si>
  <si>
    <r>
      <t> </t>
    </r>
    <r>
      <rPr>
        <b/>
        <sz val="12"/>
        <color indexed="8"/>
        <rFont val="Arial"/>
        <family val="2"/>
      </rPr>
      <t>Nama Sekolah / Maktab / Universiti / Kumpulan</t>
    </r>
  </si>
  <si>
    <r>
      <t> </t>
    </r>
    <r>
      <rPr>
        <b/>
        <sz val="12"/>
        <color indexed="8"/>
        <rFont val="Arial"/>
        <family val="2"/>
      </rPr>
      <t>Nama Penuh</t>
    </r>
  </si>
  <si>
    <r>
      <t xml:space="preserve">PPM-2(B) – </t>
    </r>
    <r>
      <rPr>
        <i/>
        <sz val="11"/>
        <rFont val="Arial"/>
        <family val="2"/>
      </rPr>
      <t>Penyata Lengkap Yuran dan Perangkaan Ahli.</t>
    </r>
  </si>
  <si>
    <t>Isikan nama seperti dalam Kad Pengenalan / Passport, </t>
  </si>
  <si>
    <t>Isikan Nombor Kad Pengenalan / Passport.</t>
  </si>
  <si>
    <t xml:space="preserve">(C) PEMIMPIN – [SENARAI NAMA PEMIMPIN / PEN. PEMIMPIN </t>
  </si>
  <si>
    <t xml:space="preserve">       / AHLI JAWATANKUASA KUMPULAN]</t>
  </si>
  <si>
    <t>E-mel :</t>
  </si>
  <si>
    <t>11)</t>
  </si>
  <si>
    <t>12)</t>
  </si>
  <si>
    <t>BORANG PENDAFTARAN KEAHLIAN</t>
  </si>
  <si>
    <t>PENYATA LENGKAP YURAN DAN PERANGKAAN KEAHLIAN KUMPULAN</t>
  </si>
  <si>
    <t>T.t. Pemimpin / Kuasa Penganjur</t>
  </si>
  <si>
    <t>(Catatan: Bagi Kumpulan/Krew yang daftar</t>
  </si>
  <si>
    <t>tahun lepas, Yuran Kumpulan RM10 dikecualikan)</t>
  </si>
  <si>
    <t>Maklumat Pesuruhjaya Daerah</t>
  </si>
  <si>
    <t>Telefon</t>
  </si>
  <si>
    <t>email</t>
  </si>
  <si>
    <t>Alamat</t>
  </si>
  <si>
    <t>012-4452251</t>
  </si>
  <si>
    <t>rozhan_3090@yahoo.com</t>
  </si>
  <si>
    <t>4-G-3, Taman Sri Indah, Tkt. Sri Genting, 11000 Balik Pulau.</t>
  </si>
  <si>
    <r>
      <t xml:space="preserve">Daerah </t>
    </r>
    <r>
      <rPr>
        <sz val="10"/>
        <color indexed="36"/>
        <rFont val="Arial"/>
        <family val="2"/>
      </rPr>
      <t>Bukit Mertajam</t>
    </r>
    <r>
      <rPr>
        <sz val="10"/>
        <rFont val="Arial"/>
        <family val="2"/>
      </rPr>
      <t xml:space="preserve"> - En Tan Sow Sung</t>
    </r>
  </si>
  <si>
    <t>012-4100545</t>
  </si>
  <si>
    <t>jotajoti@hotmail.com</t>
  </si>
  <si>
    <t>SJKC Sin Ya, 14000 Bukit Mertajam</t>
  </si>
  <si>
    <r>
      <t>Daerah</t>
    </r>
    <r>
      <rPr>
        <sz val="10"/>
        <color indexed="36"/>
        <rFont val="Arial"/>
        <family val="2"/>
      </rPr>
      <t xml:space="preserve"> Butterworth</t>
    </r>
    <r>
      <rPr>
        <sz val="10"/>
        <rFont val="Arial"/>
        <family val="2"/>
      </rPr>
      <t xml:space="preserve"> - En Mohammad Sabhi Bin Othman</t>
    </r>
  </si>
  <si>
    <t>019-4708009</t>
  </si>
  <si>
    <t>SMK Bagan Jaya, 13400 Butterworth</t>
  </si>
  <si>
    <r>
      <t xml:space="preserve">Daerah </t>
    </r>
    <r>
      <rPr>
        <sz val="10"/>
        <color indexed="36"/>
        <rFont val="Arial"/>
        <family val="2"/>
      </rPr>
      <t>Georgetown (Utara)</t>
    </r>
    <r>
      <rPr>
        <sz val="10"/>
        <rFont val="Arial"/>
        <family val="2"/>
      </rPr>
      <t xml:space="preserve"> - En Lee Kok Wah</t>
    </r>
  </si>
  <si>
    <t>016-4855191</t>
  </si>
  <si>
    <t>andylkwah@yahoo.com</t>
  </si>
  <si>
    <t>2-16-7 Lintang Kampung Melayu 2, 11500 Ayer Itam, Pulau Pinang</t>
  </si>
  <si>
    <r>
      <t xml:space="preserve">Daerah </t>
    </r>
    <r>
      <rPr>
        <sz val="10"/>
        <color indexed="36"/>
        <rFont val="Arial"/>
        <family val="2"/>
      </rPr>
      <t>Georgetown (Selatan)</t>
    </r>
    <r>
      <rPr>
        <sz val="10"/>
        <rFont val="Arial"/>
        <family val="2"/>
      </rPr>
      <t xml:space="preserve"> - En Oi Siou Hean</t>
    </r>
  </si>
  <si>
    <t>012-4898778</t>
  </si>
  <si>
    <t>penanggtsscout@gmail.com</t>
  </si>
  <si>
    <t>230, Jalan Dato Kramat, 10150 Pulau Pinang.</t>
  </si>
  <si>
    <t>PANGKAT</t>
  </si>
  <si>
    <r>
      <t xml:space="preserve">Muat turun borang </t>
    </r>
    <r>
      <rPr>
        <b/>
        <sz val="11"/>
        <rFont val="Arial"/>
        <family val="2"/>
      </rPr>
      <t>PPM-1(A)</t>
    </r>
    <r>
      <rPr>
        <sz val="11"/>
        <rFont val="Arial"/>
        <family val="2"/>
      </rPr>
      <t>.</t>
    </r>
  </si>
  <si>
    <r>
      <t xml:space="preserve">Kumpulkan borang </t>
    </r>
    <r>
      <rPr>
        <b/>
        <sz val="11"/>
        <rFont val="Arial"/>
        <family val="2"/>
      </rPr>
      <t>PPM-1(A)</t>
    </r>
    <r>
      <rPr>
        <sz val="11"/>
        <rFont val="Arial"/>
        <family val="2"/>
      </rPr>
      <t xml:space="preserve"> yang telah siap diisi.</t>
    </r>
  </si>
  <si>
    <r>
      <t xml:space="preserve">Cetak dan agihkan borang </t>
    </r>
    <r>
      <rPr>
        <b/>
        <sz val="11"/>
        <rFont val="Arial"/>
        <family val="2"/>
      </rPr>
      <t>PPM-1(A)</t>
    </r>
    <r>
      <rPr>
        <sz val="11"/>
        <rFont val="Arial"/>
        <family val="2"/>
      </rPr>
      <t xml:space="preserve"> kepada ahli untuk diisi. Dan </t>
    </r>
    <r>
      <rPr>
        <b/>
        <sz val="11"/>
        <rFont val="Arial"/>
        <family val="2"/>
      </rPr>
      <t xml:space="preserve">PPM-1(B) </t>
    </r>
    <r>
      <rPr>
        <sz val="11"/>
        <rFont val="Arial"/>
        <family val="2"/>
      </rPr>
      <t>untuk Pemimpin Pengakap</t>
    </r>
  </si>
  <si>
    <r>
      <t xml:space="preserve">PANDUAN MENGISI FAIL </t>
    </r>
    <r>
      <rPr>
        <b/>
        <i/>
        <sz val="14"/>
        <rFont val="Arial"/>
        <family val="2"/>
      </rPr>
      <t>MICROSOFT® EXCEL</t>
    </r>
    <r>
      <rPr>
        <b/>
        <sz val="14"/>
        <rFont val="Arial"/>
        <family val="2"/>
      </rPr>
      <t xml:space="preserve"> PPM-2(A) </t>
    </r>
  </si>
  <si>
    <r>
      <t xml:space="preserve">Panduan ini merujuk kepada Bahagian/Helaian di dalam fail </t>
    </r>
    <r>
      <rPr>
        <i/>
        <sz val="11"/>
        <rFont val="Arial"/>
        <family val="2"/>
      </rPr>
      <t>Microsoft® Excel</t>
    </r>
    <r>
      <rPr>
        <b/>
        <sz val="11"/>
        <rFont val="Arial"/>
        <family val="2"/>
      </rPr>
      <t xml:space="preserve"> PPM-2(A)</t>
    </r>
    <r>
      <rPr>
        <sz val="11"/>
        <rFont val="Arial"/>
        <family val="2"/>
      </rPr>
      <t>.</t>
    </r>
  </si>
  <si>
    <t>(E) BORANG – [PPM-2(A)]</t>
  </si>
  <si>
    <t>UNIT PENGAKAP</t>
  </si>
  <si>
    <t xml:space="preserve">PEMIMPIN </t>
  </si>
  <si>
    <t>PENGAKAP KANAK-KANAK</t>
  </si>
  <si>
    <t>PENGAKAP MUDA</t>
  </si>
  <si>
    <t>PENGAKAP REMAJA</t>
  </si>
  <si>
    <t>PENOLONG PEMIMPIN</t>
  </si>
  <si>
    <t>PEMIMPIN / PEN. PEMIMPIN / AHLI JAWATANKUASA KUMPULAN (AHLI BIASA)</t>
  </si>
  <si>
    <t>Pendaftaran Tahun Lepas</t>
  </si>
  <si>
    <t>(PENGAKAP KANAK-KANAK /PENGAKAP MUDA / PENGAKAP REMAJA)</t>
  </si>
  <si>
    <r>
      <t xml:space="preserve">Muat turun fail </t>
    </r>
    <r>
      <rPr>
        <i/>
        <sz val="11"/>
        <rFont val="Arial"/>
        <family val="2"/>
      </rPr>
      <t>Microsoft® Excel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PPM-2</t>
    </r>
    <r>
      <rPr>
        <sz val="11"/>
        <rFont val="Arial"/>
        <family val="2"/>
      </rPr>
      <t>.</t>
    </r>
  </si>
  <si>
    <t>Log-in ke http://penangscout.org/daftar/e-daftar, isikan butiran yang dikehendaki serta muat-naik (upload) file PPM-2 yang telah dilengkapkan ini.</t>
  </si>
  <si>
    <t>↓↓↓</t>
  </si>
  <si>
    <t>http://penangscout.org/daftar</t>
  </si>
  <si>
    <r>
      <t xml:space="preserve">Isikan fail </t>
    </r>
    <r>
      <rPr>
        <i/>
        <sz val="11"/>
        <rFont val="Arial"/>
        <family val="2"/>
      </rPr>
      <t>Microsoft® Excel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PPM-2(A) </t>
    </r>
    <r>
      <rPr>
        <sz val="11"/>
        <rFont val="Arial"/>
        <family val="2"/>
      </rPr>
      <t xml:space="preserve">dengan maklumat ahli yang dikumpul dari borang </t>
    </r>
    <r>
      <rPr>
        <b/>
        <sz val="11"/>
        <rFont val="Arial"/>
        <family val="2"/>
      </rPr>
      <t>PPM-1(A) &amp; (B)</t>
    </r>
    <r>
      <rPr>
        <sz val="11"/>
        <rFont val="Arial"/>
        <family val="2"/>
      </rPr>
      <t>.</t>
    </r>
  </si>
  <si>
    <r>
      <t xml:space="preserve">Selepas borang </t>
    </r>
    <r>
      <rPr>
        <b/>
        <sz val="11"/>
        <rFont val="Arial"/>
        <family val="2"/>
      </rPr>
      <t>PPM-2(A)</t>
    </r>
    <r>
      <rPr>
        <sz val="11"/>
        <rFont val="Arial"/>
        <family val="2"/>
      </rPr>
      <t xml:space="preserve"> dilengkapkan, Pemimpin dikehendaki menyimpan File PPM-2(A) dalam komputer</t>
    </r>
  </si>
  <si>
    <t>PPM-2(A)</t>
  </si>
  <si>
    <r>
      <t xml:space="preserve">Daerah </t>
    </r>
    <r>
      <rPr>
        <sz val="10"/>
        <color indexed="36"/>
        <rFont val="Arial"/>
        <family val="2"/>
      </rPr>
      <t>Bayan Lepas</t>
    </r>
    <r>
      <rPr>
        <sz val="10"/>
        <rFont val="Arial"/>
        <family val="2"/>
      </rPr>
      <t xml:space="preserve"> - En Mohd Hafife Bin Abdul Halim</t>
    </r>
  </si>
  <si>
    <t>017-4689242</t>
  </si>
  <si>
    <t>D/A Unit Kokurikulum, Jabatan Pendidikan Pulau Pinang, Jalan Bukit Gambir, 11700 Pulau Pinang</t>
  </si>
  <si>
    <r>
      <t xml:space="preserve">Daerah </t>
    </r>
    <r>
      <rPr>
        <sz val="10"/>
        <color indexed="36"/>
        <rFont val="Arial"/>
        <family val="2"/>
      </rPr>
      <t>Balik Pulau -</t>
    </r>
    <r>
      <rPr>
        <sz val="10"/>
        <rFont val="Arial"/>
        <family val="2"/>
      </rPr>
      <t xml:space="preserve"> En Rozhan Bin Hj Yahaya</t>
    </r>
  </si>
  <si>
    <t>PERSEKUTUAN PENGAKAP MALAYSIA NEGERI PULAU PINANG</t>
  </si>
  <si>
    <t>AHLI BIASA</t>
  </si>
  <si>
    <t>PEMIMPIN</t>
  </si>
  <si>
    <t>PEN. PEMIMPIN</t>
  </si>
  <si>
    <t>BALIK PULAU</t>
  </si>
  <si>
    <t>BAYAN LEPAS</t>
  </si>
  <si>
    <t>BUKIT MERTAJAM</t>
  </si>
  <si>
    <t>BUTTERWORTH</t>
  </si>
  <si>
    <t>GEORGETOWN (UTARA)</t>
  </si>
  <si>
    <t>NIBONG TEBAL</t>
  </si>
  <si>
    <t>YA</t>
  </si>
  <si>
    <t>TIDAK</t>
  </si>
  <si>
    <t>9m2mso@gmail.com</t>
  </si>
  <si>
    <t>BAGI PENDAFTARAN KUMPULAN PENGAKAP</t>
  </si>
  <si>
    <t>Pilih Kaedah Pembayaran, sama ada Kaunter Maybank/ATM Maybank/ATM Cek Maybank/Maybank2U/Transaksi Atas Talian</t>
  </si>
  <si>
    <t>(D) PENGAKAP – [SENARAI NAMA AHLI PENGAKAP]</t>
  </si>
  <si>
    <t>Selepas anda telah daftar, anda akan terima satu emel pengesahan secara automatik daripada sistem, sila simpan emel tersebut untuk rekod dan salinan anda. (Jika tidak terima, sila semak Spam/Junk Folder)</t>
  </si>
  <si>
    <t>Maklumat Pesuruhjaya daerah masing-masing untuk dirujuk jika perlu:</t>
  </si>
  <si>
    <t>KAUNTER MAYBANK</t>
  </si>
  <si>
    <t>ATM MAYBANK</t>
  </si>
  <si>
    <t>CEK / ATM CEK MAYBANK</t>
  </si>
  <si>
    <t>MAYBANK2U</t>
  </si>
  <si>
    <t>TRANSAKSI ATAS-TALIAN</t>
  </si>
  <si>
    <t>Kumpulkan Kad yang telah dicetak daripada Wisma Pengakap Pulau Pinang apabila status menunjukkan "Kad Telah Dicetak". Sila hubungi Pembantu Tadbir di talian 04-828 2506 (En. Ikhwan) sebelum anda ke sana.</t>
  </si>
  <si>
    <t>Sebarang bantuan teknikal sila email kepada wongkn@penangscout.org , nyatakan nama, no. telefon, dan masalah yang dihadapi anda. Kami akan membalas dalam 24jam.</t>
  </si>
  <si>
    <t>Nama Sekolah / Maktab / Kumpulan :</t>
  </si>
  <si>
    <t>Nama Pemimpin Bertg/jawab :</t>
  </si>
  <si>
    <r>
      <t xml:space="preserve">*Ahli Biasa - </t>
    </r>
    <r>
      <rPr>
        <i/>
        <sz val="10"/>
        <rFont val="Arial"/>
        <family val="2"/>
      </rPr>
      <t>Lay Members</t>
    </r>
  </si>
  <si>
    <t>Pangkat</t>
  </si>
  <si>
    <t>Isikan Pangkat</t>
  </si>
  <si>
    <t>Ahli Biasa - Untuk Kuasa Penganjur (Pengetua/Guru Besar), J/K Majlis Kumpulan, Setiausaha Kehormat J/K Majlis, Bendahari Kehormat J/K Majlis</t>
  </si>
  <si>
    <t>Pemimpin / Pen. Pemimpin - Guru yang menjaga kumpulan / Tenaga Pengajar Jemputan Luar</t>
  </si>
  <si>
    <t>Unit Pengakap</t>
  </si>
  <si>
    <t>Isikan Unit Pengakap.</t>
  </si>
  <si>
    <t>Pengakap Kanak-Kanak - Murid-murid Sekolah Rendah (Umur 7-12)</t>
  </si>
  <si>
    <t>Pengakap Muda - Pelajar Sekolah Menengah Peralihan - Tingkatan 3 (Umur 13 - 15.5)</t>
  </si>
  <si>
    <t>Pengakap Remaja - Pelajar Sekolah Menengah Tingkatan 3 - Tingkatan 5 (Umur 15.5 - 17.5)</t>
  </si>
  <si>
    <r>
      <t xml:space="preserve">Daerah </t>
    </r>
    <r>
      <rPr>
        <sz val="10"/>
        <color indexed="36"/>
        <rFont val="Arial"/>
        <family val="2"/>
      </rPr>
      <t>Nibong Tebal</t>
    </r>
    <r>
      <rPr>
        <sz val="10"/>
        <rFont val="Arial"/>
        <family val="2"/>
      </rPr>
      <t xml:space="preserve"> - Pn. Norhayati binti Mahamad</t>
    </r>
  </si>
  <si>
    <t>012-5040716</t>
  </si>
  <si>
    <t>64, Jalan Murni 1, Taman Murni, 34200 Parit Buntar, Perak.</t>
  </si>
  <si>
    <t>1/18/2018</t>
  </si>
  <si>
    <t>AHLI MAJLIS</t>
  </si>
  <si>
    <t>AHLI JAWATANKUASA KUMPULAN (Ahli Biasa / Ahli Majlis)</t>
  </si>
  <si>
    <t>ppmbayanlepas@gmail.com</t>
  </si>
  <si>
    <t>ppmnibongtebal@gmail.com</t>
  </si>
  <si>
    <t>PENGAKAP LEBAH</t>
  </si>
  <si>
    <r>
      <t>Buat pembayaran yuran (</t>
    </r>
    <r>
      <rPr>
        <i/>
        <sz val="11"/>
        <rFont val="Arial"/>
        <family val="2"/>
      </rPr>
      <t>jumlah seperti yang dinyatakan dalam PPM-2(B)</t>
    </r>
    <r>
      <rPr>
        <sz val="11"/>
        <rFont val="Arial"/>
        <family val="2"/>
      </rPr>
      <t>) terus ke akaun “</t>
    </r>
    <r>
      <rPr>
        <b/>
        <sz val="11"/>
        <color indexed="10"/>
        <rFont val="Arial"/>
        <family val="2"/>
      </rPr>
      <t>MPNPP-PENDAFTARAN</t>
    </r>
    <r>
      <rPr>
        <sz val="11"/>
        <rFont val="Arial"/>
        <family val="2"/>
      </rPr>
      <t>” dengan menerusi bayaran di Kaunter Maybank / ATM Maybank / ATM Cek Maybank / Maybank2U / Transaksi Atas Talian</t>
    </r>
  </si>
  <si>
    <r>
      <t xml:space="preserve">Butiran Bayaran adalah: </t>
    </r>
    <r>
      <rPr>
        <b/>
        <sz val="14"/>
        <rFont val="Arial"/>
        <family val="2"/>
      </rPr>
      <t>Maybank</t>
    </r>
    <r>
      <rPr>
        <sz val="10"/>
        <rFont val="Arial"/>
        <family val="2"/>
      </rPr>
      <t xml:space="preserve">, </t>
    </r>
    <r>
      <rPr>
        <b/>
        <sz val="14"/>
        <rFont val="Arial"/>
        <family val="2"/>
      </rPr>
      <t>5072-4618-6224</t>
    </r>
    <r>
      <rPr>
        <sz val="10"/>
        <rFont val="Arial"/>
        <family val="2"/>
      </rPr>
      <t>, "</t>
    </r>
    <r>
      <rPr>
        <b/>
        <sz val="12"/>
        <rFont val="Arial"/>
        <family val="2"/>
      </rPr>
      <t>MPNPP-PENDAFTARAN</t>
    </r>
    <r>
      <rPr>
        <sz val="10"/>
        <rFont val="Arial"/>
        <family val="2"/>
      </rPr>
      <t>"</t>
    </r>
  </si>
  <si>
    <t xml:space="preserve">untuk ditandatangan. Satu salinan pengesahan (yang ditandatangan kuasa penganjur, dlm gambar foto atau PDF) </t>
  </si>
  <si>
    <r>
      <t xml:space="preserve">haruslah dihantar menerusi "Penang Scout Daftar" </t>
    </r>
    <r>
      <rPr>
        <b/>
        <u/>
        <sz val="12"/>
        <color rgb="FFFF0000"/>
        <rFont val="Arial"/>
        <family val="2"/>
      </rPr>
      <t>daftar.penangscout.org</t>
    </r>
  </si>
  <si>
    <r>
      <t xml:space="preserve">Sila cetak Borang PPM-2(B) - </t>
    </r>
    <r>
      <rPr>
        <b/>
        <i/>
        <sz val="12"/>
        <color rgb="FFFF0000"/>
        <rFont val="Arial"/>
        <family val="2"/>
      </rPr>
      <t xml:space="preserve">Penyata Lengkap Yuran dan Perangkaan Ahli </t>
    </r>
  </si>
  <si>
    <t>KEGAGALAN MEMUAT-NAIK BORANG INI YANG TELAH DISAHKAN, AKAN MENYEBABKAN PROSES PENDAFTARAN DITAHAN</t>
  </si>
  <si>
    <t>NOTA: BORANG INI HENDAKLAH DITANDATANGAN OLEH KUASA PENGANJUR DAN DIMUAT-NAIK KE SISTEM (http://daftar.penangscout.org)</t>
  </si>
  <si>
    <t>No. Pendaftaran Kumpulan (Jika ada): (Contoh: M-10688)</t>
  </si>
  <si>
    <t>Contoh: 28</t>
  </si>
  <si>
    <t xml:space="preserve">Softcopy ini dikehendaki muat-naik di http://penangscout.org/daftar/e-daftar. </t>
  </si>
  <si>
    <t>ALAMAT RUMAH</t>
  </si>
  <si>
    <t>POSKOD</t>
  </si>
  <si>
    <t>NO TELEFON</t>
  </si>
  <si>
    <t>EMAIL</t>
  </si>
  <si>
    <t>No.Telefon Pemimpin:</t>
  </si>
  <si>
    <t>Alamat E-mel Sekolah:</t>
  </si>
  <si>
    <t>Alamat E-mel Pemimpin :</t>
  </si>
  <si>
    <t>No.Telefon Sekolah :</t>
  </si>
  <si>
    <t>MAKLUMAT PEMIMPIN BERTANGGUNGJAWAB</t>
  </si>
  <si>
    <t>Alamat Rumah Pemimpin:</t>
  </si>
  <si>
    <t>GEORGETOWN (SELATAN)</t>
  </si>
  <si>
    <t>Prosedur Pendaftaran Kumpulan / Dan Frequent Asked Question FAQ boleh dapat di bawah</t>
  </si>
  <si>
    <t>No. Telefon Kumpulan</t>
  </si>
  <si>
    <t>Isi alamat E-mel Kumpulan</t>
  </si>
  <si>
    <t>Isi No. Telefon Kumpulan untuk dihubungi.</t>
  </si>
  <si>
    <t xml:space="preserve">maklumat perhubungan jika kecemasan. </t>
  </si>
  <si>
    <t>Nota: Maklumat Pemimpin Bertanggungjawab yang dimasukkan di bawah, akan dirujuk sebagai</t>
  </si>
  <si>
    <t>* Nota: Dengan ini adalah disahkan bahawa maklumat perhubungan kecemasan untuk kesemua ahli-ahli seperti dibawah adalah dirujuk kepada Pemimpin Bertanggungjawab seperti yang diisi di muka surat depan.</t>
  </si>
  <si>
    <t>Alamat E-mel Kumpulan</t>
  </si>
  <si>
    <t>Borang ini adalah kegunaan PPM Negeri Pulau Pinang</t>
  </si>
  <si>
    <t>PPM Negeri - "PULAU PINANG"</t>
  </si>
  <si>
    <t>Nama Pemimpin Bertanggungjawab</t>
  </si>
  <si>
    <t>Isi Nama Pemimpin yang ditanggungjawabkan untuk pek/kumpulan</t>
  </si>
  <si>
    <t>No. Telefon Pemimpin Bertanggungjawab</t>
  </si>
  <si>
    <t>Isi No. Telefon Pemimpin untuk dihubungi ketika kecemasan</t>
  </si>
  <si>
    <t>13)</t>
  </si>
  <si>
    <t>Alamat E-mel Pemimpin Bertanggungjawab</t>
  </si>
  <si>
    <t>Isi alamat E-mel Pemimpin untuk dihubungi apabila diperlukan</t>
  </si>
  <si>
    <t>14)</t>
  </si>
  <si>
    <t>Alamat Rumah Pemimpin Bertanggungjawab</t>
  </si>
  <si>
    <t>Isi alamat rumah Pemimpin untuk dihubungi apabila diperlukan</t>
  </si>
  <si>
    <t>15)</t>
  </si>
  <si>
    <t>* Nota: Dengan ini adalah disahkan bahawa maklumat perhubungan kecemasan untuk kesemua ahli-ahli seperti dalam senarai adalah dirujuk kepada Pemimpin Bertanggungjawab seperti yang diisi di Halaman Maklumat Pemimpin Bertanggungjawab</t>
  </si>
  <si>
    <t>Tel. Pemimpin :</t>
  </si>
  <si>
    <t>Mengandungi arahan dan panduan untuk Pendaftaran Ahli Pengakap Tahun 2025</t>
  </si>
  <si>
    <t>Dokumen Dijana oleh Ir. Ts. Wong Kok Nian - PIPNg ICT © 2025 PPMNPP</t>
  </si>
  <si>
    <t>PENDAFTARAN AHLI BAGI TAHUN 2025</t>
  </si>
  <si>
    <r>
      <t xml:space="preserve">BAGI TAHUN  </t>
    </r>
    <r>
      <rPr>
        <b/>
        <sz val="20"/>
        <rFont val="Arial"/>
        <family val="2"/>
      </rPr>
      <t>2025</t>
    </r>
  </si>
  <si>
    <t>PPMPP/edaftar2025_V1</t>
  </si>
  <si>
    <t>Anda boleh semak status pendaftaran secara atas talian di http://penangscout.org/daftar/e-daftar-status-2025</t>
  </si>
</sst>
</file>

<file path=xl/styles.xml><?xml version="1.0" encoding="utf-8"?>
<styleSheet xmlns="http://schemas.openxmlformats.org/spreadsheetml/2006/main">
  <numFmts count="3">
    <numFmt numFmtId="164" formatCode="[$RM-43E]#,##0.00"/>
    <numFmt numFmtId="165" formatCode="[$RM-4409]#,##0.00"/>
    <numFmt numFmtId="166" formatCode="[$-409]d\-mmm\-yyyy;@"/>
  </numFmts>
  <fonts count="5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3"/>
      <color indexed="9"/>
      <name val="Arial Narrow"/>
      <family val="2"/>
    </font>
    <font>
      <b/>
      <sz val="12"/>
      <name val="Arial Narrow"/>
      <family val="2"/>
    </font>
    <font>
      <b/>
      <sz val="13"/>
      <name val="Arial Narrow"/>
      <family val="2"/>
    </font>
    <font>
      <b/>
      <sz val="10"/>
      <color indexed="12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b/>
      <i/>
      <sz val="14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7"/>
      <color indexed="8"/>
      <name val="Times New Roman"/>
      <family val="1"/>
    </font>
    <font>
      <sz val="12"/>
      <color indexed="8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sz val="10"/>
      <color indexed="36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name val="Arial Unicode MS"/>
      <family val="2"/>
      <charset val="134"/>
    </font>
    <font>
      <u/>
      <sz val="12"/>
      <color indexed="12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 Narrow"/>
      <family val="2"/>
    </font>
    <font>
      <b/>
      <sz val="8"/>
      <color rgb="FFFF0000"/>
      <name val="Arial"/>
      <family val="2"/>
    </font>
    <font>
      <sz val="8"/>
      <color indexed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0066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" fillId="0" borderId="0"/>
    <xf numFmtId="0" fontId="1" fillId="0" borderId="0"/>
  </cellStyleXfs>
  <cellXfs count="194">
    <xf numFmtId="0" fontId="0" fillId="0" borderId="0" xfId="0"/>
    <xf numFmtId="0" fontId="3" fillId="0" borderId="0" xfId="0" applyFont="1"/>
    <xf numFmtId="0" fontId="12" fillId="0" borderId="0" xfId="0" applyFont="1"/>
    <xf numFmtId="0" fontId="14" fillId="2" borderId="2" xfId="0" applyFont="1" applyFill="1" applyBorder="1" applyAlignment="1">
      <alignment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16" fillId="0" borderId="0" xfId="1" applyFont="1" applyAlignment="1" applyProtection="1">
      <alignment horizontal="center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4" fillId="0" borderId="1" xfId="0" applyFont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center"/>
      <protection hidden="1"/>
    </xf>
    <xf numFmtId="0" fontId="8" fillId="4" borderId="5" xfId="0" applyFont="1" applyFill="1" applyBorder="1" applyAlignment="1" applyProtection="1">
      <alignment horizontal="center"/>
      <protection hidden="1"/>
    </xf>
    <xf numFmtId="0" fontId="9" fillId="5" borderId="2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16" fillId="0" borderId="0" xfId="1" applyFont="1" applyAlignment="1" applyProtection="1">
      <alignment horizontal="center"/>
      <protection hidden="1"/>
    </xf>
    <xf numFmtId="0" fontId="8" fillId="6" borderId="6" xfId="0" applyFont="1" applyFill="1" applyBorder="1" applyAlignment="1" applyProtection="1">
      <alignment horizontal="left" indent="2"/>
      <protection hidden="1"/>
    </xf>
    <xf numFmtId="0" fontId="1" fillId="0" borderId="0" xfId="0" applyFont="1" applyProtection="1">
      <protection hidden="1"/>
    </xf>
    <xf numFmtId="0" fontId="9" fillId="5" borderId="4" xfId="0" applyFont="1" applyFill="1" applyBorder="1" applyAlignment="1" applyProtection="1">
      <alignment horizontal="left" indent="2"/>
      <protection hidden="1"/>
    </xf>
    <xf numFmtId="0" fontId="2" fillId="0" borderId="0" xfId="1" applyAlignme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left" vertical="top" wrapText="1" indent="1"/>
      <protection locked="0"/>
    </xf>
    <xf numFmtId="0" fontId="4" fillId="7" borderId="3" xfId="0" applyFont="1" applyFill="1" applyBorder="1" applyAlignment="1" applyProtection="1">
      <alignment horizontal="left" vertical="top" wrapText="1" indent="1"/>
      <protection locked="0"/>
    </xf>
    <xf numFmtId="0" fontId="4" fillId="7" borderId="5" xfId="0" applyFont="1" applyFill="1" applyBorder="1" applyAlignment="1" applyProtection="1">
      <alignment horizontal="left" vertical="top" wrapText="1" indent="1"/>
      <protection locked="0"/>
    </xf>
    <xf numFmtId="164" fontId="4" fillId="8" borderId="2" xfId="0" applyNumberFormat="1" applyFont="1" applyFill="1" applyBorder="1" applyAlignment="1" applyProtection="1">
      <alignment horizontal="left" vertical="top" wrapText="1" indent="1"/>
      <protection locked="0"/>
    </xf>
    <xf numFmtId="0" fontId="4" fillId="8" borderId="2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17" fillId="0" borderId="0" xfId="0" applyFont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NumberFormat="1" applyFont="1" applyAlignment="1" applyProtection="1">
      <alignment horizontal="left"/>
      <protection hidden="1"/>
    </xf>
    <xf numFmtId="0" fontId="5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19" fillId="0" borderId="0" xfId="0" applyFont="1" applyAlignment="1" applyProtection="1">
      <alignment horizontal="right" vertical="top"/>
      <protection hidden="1"/>
    </xf>
    <xf numFmtId="0" fontId="19" fillId="0" borderId="0" xfId="0" applyFont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5" fillId="0" borderId="2" xfId="0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65" fontId="0" fillId="0" borderId="2" xfId="0" applyNumberFormat="1" applyBorder="1" applyAlignment="1" applyProtection="1">
      <alignment horizontal="right" vertical="center" indent="1"/>
      <protection hidden="1"/>
    </xf>
    <xf numFmtId="165" fontId="5" fillId="0" borderId="2" xfId="0" applyNumberFormat="1" applyFont="1" applyBorder="1" applyAlignment="1" applyProtection="1">
      <alignment horizontal="right" vertical="center" indent="1"/>
      <protection hidden="1"/>
    </xf>
    <xf numFmtId="0" fontId="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8" fillId="0" borderId="2" xfId="0" applyFont="1" applyBorder="1" applyProtection="1">
      <protection hidden="1"/>
    </xf>
    <xf numFmtId="0" fontId="8" fillId="0" borderId="0" xfId="0" applyFont="1" applyAlignment="1" applyProtection="1">
      <alignment horizontal="left" indent="1"/>
      <protection hidden="1"/>
    </xf>
    <xf numFmtId="0" fontId="1" fillId="0" borderId="7" xfId="0" applyFont="1" applyBorder="1" applyProtection="1">
      <protection hidden="1"/>
    </xf>
    <xf numFmtId="0" fontId="0" fillId="0" borderId="0" xfId="0" applyBorder="1" applyProtection="1">
      <protection hidden="1"/>
    </xf>
    <xf numFmtId="0" fontId="20" fillId="0" borderId="0" xfId="0" applyFont="1" applyProtection="1">
      <protection hidden="1"/>
    </xf>
    <xf numFmtId="166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 applyBorder="1" applyProtection="1">
      <protection hidden="1"/>
    </xf>
    <xf numFmtId="0" fontId="0" fillId="0" borderId="1" xfId="0" applyBorder="1" applyAlignment="1" applyProtection="1">
      <alignment horizontal="center"/>
    </xf>
    <xf numFmtId="164" fontId="4" fillId="8" borderId="2" xfId="0" applyNumberFormat="1" applyFont="1" applyFill="1" applyBorder="1" applyAlignment="1" applyProtection="1">
      <alignment horizontal="left" vertical="top" wrapText="1" indent="1"/>
      <protection hidden="1"/>
    </xf>
    <xf numFmtId="166" fontId="4" fillId="8" borderId="2" xfId="0" applyNumberFormat="1" applyFont="1" applyFill="1" applyBorder="1" applyAlignment="1" applyProtection="1">
      <alignment horizontal="left" vertical="top" wrapText="1" indent="1"/>
      <protection locked="0"/>
    </xf>
    <xf numFmtId="0" fontId="11" fillId="0" borderId="8" xfId="0" applyFont="1" applyBorder="1" applyAlignment="1" applyProtection="1">
      <alignment vertical="center"/>
      <protection hidden="1"/>
    </xf>
    <xf numFmtId="0" fontId="11" fillId="0" borderId="8" xfId="0" applyFont="1" applyBorder="1" applyAlignment="1" applyProtection="1">
      <protection hidden="1"/>
    </xf>
    <xf numFmtId="0" fontId="13" fillId="9" borderId="1" xfId="0" applyFont="1" applyFill="1" applyBorder="1" applyAlignment="1" applyProtection="1">
      <alignment vertical="center"/>
      <protection hidden="1"/>
    </xf>
    <xf numFmtId="0" fontId="13" fillId="9" borderId="1" xfId="0" applyFont="1" applyFill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8" fillId="0" borderId="0" xfId="0" applyFont="1"/>
    <xf numFmtId="0" fontId="2" fillId="0" borderId="0" xfId="1" applyAlignment="1" applyProtection="1"/>
    <xf numFmtId="0" fontId="23" fillId="0" borderId="0" xfId="0" applyFont="1"/>
    <xf numFmtId="0" fontId="24" fillId="0" borderId="0" xfId="0" applyFont="1"/>
    <xf numFmtId="0" fontId="0" fillId="0" borderId="0" xfId="0" applyAlignment="1">
      <alignment vertical="top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left"/>
    </xf>
    <xf numFmtId="0" fontId="25" fillId="0" borderId="0" xfId="0" applyFont="1"/>
    <xf numFmtId="0" fontId="30" fillId="0" borderId="0" xfId="0" applyFont="1"/>
    <xf numFmtId="0" fontId="31" fillId="0" borderId="9" xfId="0" applyFont="1" applyBorder="1"/>
    <xf numFmtId="0" fontId="0" fillId="0" borderId="9" xfId="0" applyBorder="1"/>
    <xf numFmtId="0" fontId="32" fillId="0" borderId="0" xfId="0" applyFont="1"/>
    <xf numFmtId="0" fontId="33" fillId="0" borderId="0" xfId="0" applyFont="1"/>
    <xf numFmtId="0" fontId="31" fillId="0" borderId="0" xfId="0" applyFont="1"/>
    <xf numFmtId="0" fontId="34" fillId="0" borderId="0" xfId="0" applyFont="1"/>
    <xf numFmtId="0" fontId="35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" fillId="0" borderId="9" xfId="0" applyFont="1" applyBorder="1"/>
    <xf numFmtId="0" fontId="16" fillId="0" borderId="0" xfId="1" applyFont="1" applyAlignment="1" applyProtection="1"/>
    <xf numFmtId="0" fontId="2" fillId="7" borderId="2" xfId="1" applyFill="1" applyBorder="1" applyAlignment="1" applyProtection="1">
      <alignment horizontal="left" vertical="top" wrapText="1" indent="1"/>
      <protection locked="0"/>
    </xf>
    <xf numFmtId="0" fontId="5" fillId="11" borderId="2" xfId="0" applyFont="1" applyFill="1" applyBorder="1" applyProtection="1">
      <protection hidden="1"/>
    </xf>
    <xf numFmtId="165" fontId="5" fillId="11" borderId="2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2"/>
    <xf numFmtId="0" fontId="37" fillId="12" borderId="0" xfId="0" applyFont="1" applyFill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vertical="top"/>
    </xf>
    <xf numFmtId="0" fontId="2" fillId="0" borderId="0" xfId="1" applyAlignment="1" applyProtection="1">
      <alignment vertical="top"/>
    </xf>
    <xf numFmtId="0" fontId="36" fillId="0" borderId="0" xfId="0" applyFont="1"/>
    <xf numFmtId="0" fontId="40" fillId="0" borderId="0" xfId="2" applyFill="1"/>
    <xf numFmtId="0" fontId="39" fillId="0" borderId="0" xfId="0" applyFont="1" applyProtection="1">
      <protection hidden="1"/>
    </xf>
    <xf numFmtId="0" fontId="4" fillId="7" borderId="2" xfId="1" applyNumberFormat="1" applyFont="1" applyFill="1" applyBorder="1" applyAlignment="1" applyProtection="1">
      <alignment horizontal="left" vertical="top" wrapText="1" indent="1"/>
      <protection locked="0"/>
    </xf>
    <xf numFmtId="0" fontId="41" fillId="0" borderId="0" xfId="0" applyFont="1"/>
    <xf numFmtId="0" fontId="39" fillId="13" borderId="0" xfId="0" applyFont="1" applyFill="1" applyProtection="1">
      <protection hidden="1"/>
    </xf>
    <xf numFmtId="0" fontId="36" fillId="13" borderId="0" xfId="0" applyFont="1" applyFill="1" applyProtection="1">
      <protection hidden="1"/>
    </xf>
    <xf numFmtId="0" fontId="42" fillId="0" borderId="0" xfId="1" applyFont="1" applyAlignment="1" applyProtection="1">
      <alignment vertical="top" wrapText="1"/>
    </xf>
    <xf numFmtId="0" fontId="4" fillId="0" borderId="0" xfId="1" applyFont="1" applyFill="1" applyAlignment="1" applyProtection="1">
      <alignment vertical="top" wrapText="1"/>
    </xf>
    <xf numFmtId="0" fontId="19" fillId="0" borderId="0" xfId="0" applyFont="1" applyAlignment="1">
      <alignment horizontal="center"/>
    </xf>
    <xf numFmtId="0" fontId="2" fillId="0" borderId="0" xfId="1" applyAlignment="1" applyProtection="1">
      <alignment horizontal="center"/>
      <protection hidden="1"/>
    </xf>
    <xf numFmtId="0" fontId="0" fillId="0" borderId="0" xfId="0" applyFill="1"/>
    <xf numFmtId="0" fontId="5" fillId="0" borderId="0" xfId="0" applyFont="1" applyFill="1" applyProtection="1">
      <protection hidden="1"/>
    </xf>
    <xf numFmtId="0" fontId="19" fillId="0" borderId="0" xfId="0" applyFont="1" applyFill="1" applyProtection="1">
      <protection hidden="1"/>
    </xf>
    <xf numFmtId="0" fontId="19" fillId="0" borderId="0" xfId="0" applyFont="1" applyFill="1"/>
    <xf numFmtId="0" fontId="1" fillId="0" borderId="0" xfId="0" applyFont="1" applyAlignment="1">
      <alignment vertical="center" wrapText="1"/>
    </xf>
    <xf numFmtId="0" fontId="2" fillId="0" borderId="0" xfId="1" applyAlignment="1" applyProtection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>
      <alignment vertical="top" wrapText="1"/>
    </xf>
    <xf numFmtId="0" fontId="9" fillId="0" borderId="2" xfId="0" applyFont="1" applyBorder="1" applyAlignment="1" applyProtection="1">
      <alignment horizontal="center"/>
      <protection hidden="1"/>
    </xf>
    <xf numFmtId="0" fontId="4" fillId="0" borderId="1" xfId="4" applyFont="1" applyBorder="1" applyProtection="1">
      <protection locked="0"/>
    </xf>
    <xf numFmtId="49" fontId="4" fillId="0" borderId="1" xfId="4" applyNumberFormat="1" applyFont="1" applyBorder="1" applyAlignment="1" applyProtection="1">
      <alignment horizontal="left"/>
      <protection locked="0"/>
    </xf>
    <xf numFmtId="0" fontId="1" fillId="0" borderId="1" xfId="4" applyBorder="1" applyProtection="1">
      <protection locked="0"/>
    </xf>
    <xf numFmtId="0" fontId="1" fillId="0" borderId="1" xfId="4" applyBorder="1" applyProtection="1"/>
    <xf numFmtId="166" fontId="1" fillId="0" borderId="1" xfId="4" applyNumberFormat="1" applyBorder="1" applyAlignment="1" applyProtection="1">
      <alignment horizontal="center"/>
      <protection locked="0"/>
    </xf>
    <xf numFmtId="0" fontId="1" fillId="0" borderId="1" xfId="4" applyBorder="1" applyAlignment="1" applyProtection="1">
      <alignment horizontal="center"/>
    </xf>
    <xf numFmtId="0" fontId="1" fillId="0" borderId="1" xfId="4" applyFont="1" applyBorder="1" applyProtection="1">
      <protection locked="0"/>
    </xf>
    <xf numFmtId="0" fontId="4" fillId="0" borderId="1" xfId="4" applyFont="1" applyBorder="1" applyProtection="1">
      <protection locked="0"/>
    </xf>
    <xf numFmtId="49" fontId="4" fillId="0" borderId="1" xfId="4" applyNumberFormat="1" applyFont="1" applyBorder="1" applyAlignment="1" applyProtection="1">
      <alignment horizontal="left"/>
      <protection locked="0"/>
    </xf>
    <xf numFmtId="0" fontId="1" fillId="0" borderId="1" xfId="4" applyBorder="1" applyProtection="1">
      <protection locked="0"/>
    </xf>
    <xf numFmtId="166" fontId="1" fillId="0" borderId="1" xfId="4" applyNumberFormat="1" applyBorder="1" applyAlignment="1" applyProtection="1">
      <alignment horizontal="center"/>
      <protection locked="0"/>
    </xf>
    <xf numFmtId="0" fontId="43" fillId="0" borderId="0" xfId="0" applyFont="1"/>
    <xf numFmtId="0" fontId="46" fillId="0" borderId="0" xfId="0" applyFont="1" applyProtection="1">
      <protection hidden="1"/>
    </xf>
    <xf numFmtId="0" fontId="47" fillId="2" borderId="4" xfId="0" applyFont="1" applyFill="1" applyBorder="1" applyAlignment="1">
      <alignment vertical="top" wrapText="1"/>
    </xf>
    <xf numFmtId="0" fontId="13" fillId="14" borderId="1" xfId="0" applyFont="1" applyFill="1" applyBorder="1" applyAlignment="1" applyProtection="1">
      <alignment vertical="center"/>
      <protection hidden="1"/>
    </xf>
    <xf numFmtId="0" fontId="13" fillId="14" borderId="1" xfId="0" applyFont="1" applyFill="1" applyBorder="1" applyAlignment="1" applyProtection="1">
      <alignment horizontal="center" vertical="center"/>
      <protection hidden="1"/>
    </xf>
    <xf numFmtId="0" fontId="13" fillId="14" borderId="10" xfId="0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0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49" fontId="5" fillId="0" borderId="0" xfId="0" applyNumberFormat="1" applyFont="1" applyAlignment="1" applyProtection="1">
      <alignment wrapText="1"/>
      <protection hidden="1"/>
    </xf>
    <xf numFmtId="0" fontId="10" fillId="0" borderId="0" xfId="0" applyNumberFormat="1" applyFont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left" indent="2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48" fillId="0" borderId="0" xfId="0" applyFont="1"/>
    <xf numFmtId="0" fontId="49" fillId="0" borderId="0" xfId="0" applyNumberFormat="1" applyFont="1" applyAlignment="1" applyProtection="1">
      <alignment horizontal="left" vertical="top"/>
      <protection hidden="1"/>
    </xf>
    <xf numFmtId="0" fontId="49" fillId="0" borderId="0" xfId="0" applyNumberFormat="1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5" fillId="0" borderId="0" xfId="0" applyNumberFormat="1" applyFont="1" applyAlignment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9" fillId="10" borderId="4" xfId="0" applyFont="1" applyFill="1" applyBorder="1" applyAlignment="1" applyProtection="1">
      <alignment horizontal="center"/>
      <protection hidden="1"/>
    </xf>
    <xf numFmtId="0" fontId="9" fillId="10" borderId="11" xfId="0" applyFont="1" applyFill="1" applyBorder="1" applyAlignment="1" applyProtection="1">
      <alignment horizontal="center"/>
      <protection hidden="1"/>
    </xf>
    <xf numFmtId="0" fontId="10" fillId="0" borderId="12" xfId="0" applyNumberFormat="1" applyFont="1" applyBorder="1" applyAlignment="1" applyProtection="1">
      <alignment horizontal="center" vertical="top" wrapText="1"/>
      <protection hidden="1"/>
    </xf>
    <xf numFmtId="0" fontId="10" fillId="0" borderId="13" xfId="0" applyNumberFormat="1" applyFont="1" applyBorder="1" applyAlignment="1" applyProtection="1">
      <alignment horizontal="center" vertical="top" wrapText="1"/>
      <protection hidden="1"/>
    </xf>
    <xf numFmtId="0" fontId="10" fillId="0" borderId="0" xfId="0" applyNumberFormat="1" applyFont="1" applyAlignment="1" applyProtection="1">
      <alignment horizontal="center" vertical="top" wrapText="1"/>
      <protection hidden="1"/>
    </xf>
    <xf numFmtId="0" fontId="10" fillId="0" borderId="8" xfId="0" applyNumberFormat="1" applyFont="1" applyBorder="1" applyAlignment="1" applyProtection="1">
      <alignment horizontal="center" vertical="top" wrapText="1"/>
      <protection hidden="1"/>
    </xf>
    <xf numFmtId="0" fontId="11" fillId="0" borderId="8" xfId="0" applyFont="1" applyBorder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0" applyNumberFormat="1" applyFont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top" wrapText="1" indent="1"/>
      <protection hidden="1"/>
    </xf>
    <xf numFmtId="0" fontId="19" fillId="0" borderId="14" xfId="0" applyFont="1" applyBorder="1" applyAlignment="1" applyProtection="1">
      <alignment horizontal="center" vertical="center" wrapText="1"/>
      <protection hidden="1"/>
    </xf>
    <xf numFmtId="0" fontId="19" fillId="0" borderId="1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65" fontId="22" fillId="0" borderId="0" xfId="0" applyNumberFormat="1" applyFont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wrapText="1" indent="1"/>
      <protection hidden="1"/>
    </xf>
    <xf numFmtId="0" fontId="0" fillId="11" borderId="4" xfId="0" applyFill="1" applyBorder="1" applyAlignment="1" applyProtection="1">
      <alignment horizontal="center"/>
      <protection hidden="1"/>
    </xf>
    <xf numFmtId="0" fontId="0" fillId="11" borderId="14" xfId="0" applyFill="1" applyBorder="1" applyAlignment="1" applyProtection="1">
      <alignment horizontal="center"/>
      <protection hidden="1"/>
    </xf>
    <xf numFmtId="0" fontId="0" fillId="11" borderId="11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19" fillId="0" borderId="0" xfId="0" applyFont="1" applyAlignment="1" applyProtection="1">
      <alignment horizontal="right" vertical="top" wrapText="1"/>
      <protection hidden="1"/>
    </xf>
    <xf numFmtId="0" fontId="5" fillId="0" borderId="2" xfId="0" applyFont="1" applyBorder="1" applyAlignment="1" applyProtection="1">
      <alignment horizontal="center"/>
      <protection hidden="1"/>
    </xf>
  </cellXfs>
  <cellStyles count="5">
    <cellStyle name="Hyperlink" xfId="1" builtinId="8"/>
    <cellStyle name="Normal" xfId="0" builtinId="0"/>
    <cellStyle name="Normal 2" xfId="2"/>
    <cellStyle name="Normal 3" xfId="4"/>
    <cellStyle name="Normal 4" xfId="3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76200</xdr:colOff>
      <xdr:row>1</xdr:row>
      <xdr:rowOff>9525</xdr:rowOff>
    </xdr:from>
    <xdr:to>
      <xdr:col>2</xdr:col>
      <xdr:colOff>419100</xdr:colOff>
      <xdr:row>4</xdr:row>
      <xdr:rowOff>133350</xdr:rowOff>
    </xdr:to>
    <xdr:pic>
      <xdr:nvPicPr>
        <xdr:cNvPr id="21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6675"/>
          <a:ext cx="685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9m2mso@gmail.com" TargetMode="External"/><Relationship Id="rId3" Type="http://schemas.openxmlformats.org/officeDocument/2006/relationships/hyperlink" Target="mailto:jotajoti@hotmail.com" TargetMode="External"/><Relationship Id="rId7" Type="http://schemas.openxmlformats.org/officeDocument/2006/relationships/hyperlink" Target="mailto:ppmbayanlepas@gmail.com" TargetMode="External"/><Relationship Id="rId2" Type="http://schemas.openxmlformats.org/officeDocument/2006/relationships/hyperlink" Target="http://penangscout.org/daftar/e-daftar" TargetMode="External"/><Relationship Id="rId1" Type="http://schemas.openxmlformats.org/officeDocument/2006/relationships/hyperlink" Target="http://penangscout.org/daftar" TargetMode="External"/><Relationship Id="rId6" Type="http://schemas.openxmlformats.org/officeDocument/2006/relationships/hyperlink" Target="mailto:penanggtsscout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andylkwah@yahoo.com" TargetMode="External"/><Relationship Id="rId10" Type="http://schemas.openxmlformats.org/officeDocument/2006/relationships/hyperlink" Target="mailto:ppmnibongtebal@gmail.com" TargetMode="External"/><Relationship Id="rId4" Type="http://schemas.openxmlformats.org/officeDocument/2006/relationships/hyperlink" Target="mailto:rozhan_3090@yahoo.com" TargetMode="External"/><Relationship Id="rId9" Type="http://schemas.openxmlformats.org/officeDocument/2006/relationships/hyperlink" Target="http://penangscout.org/daftar/e-daftar-status-20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K200"/>
  <sheetViews>
    <sheetView showGridLines="0" showRowColHeaders="0" tabSelected="1" zoomScaleNormal="100" workbookViewId="0">
      <selection activeCell="B25" sqref="B25"/>
    </sheetView>
  </sheetViews>
  <sheetFormatPr defaultRowHeight="13.2"/>
  <cols>
    <col min="1" max="1" width="3.6640625" customWidth="1"/>
    <col min="2" max="2" width="65.88671875" customWidth="1"/>
  </cols>
  <sheetData>
    <row r="1" spans="1:3">
      <c r="B1" s="72" t="s">
        <v>97</v>
      </c>
    </row>
    <row r="2" spans="1:3">
      <c r="B2" s="73" t="s">
        <v>215</v>
      </c>
      <c r="C2" s="93" t="s">
        <v>60</v>
      </c>
    </row>
    <row r="4" spans="1:3" ht="17.399999999999999">
      <c r="B4" s="74" t="s">
        <v>290</v>
      </c>
    </row>
    <row r="5" spans="1:3" ht="5.0999999999999996" customHeight="1">
      <c r="B5" s="75"/>
    </row>
    <row r="6" spans="1:3" s="78" customFormat="1" ht="13.8">
      <c r="A6" s="76" t="s">
        <v>98</v>
      </c>
      <c r="B6" s="77" t="s">
        <v>197</v>
      </c>
      <c r="C6" s="76"/>
    </row>
    <row r="7" spans="1:3" s="78" customFormat="1">
      <c r="A7" s="76"/>
      <c r="B7" s="115" t="s">
        <v>214</v>
      </c>
      <c r="C7" s="76"/>
    </row>
    <row r="8" spans="1:3" s="78" customFormat="1" ht="27.6">
      <c r="A8" s="76" t="s">
        <v>99</v>
      </c>
      <c r="B8" s="77" t="s">
        <v>199</v>
      </c>
      <c r="C8" s="76"/>
    </row>
    <row r="9" spans="1:3" s="78" customFormat="1">
      <c r="A9" s="76"/>
      <c r="B9" s="115" t="s">
        <v>214</v>
      </c>
      <c r="C9" s="76"/>
    </row>
    <row r="10" spans="1:3" s="78" customFormat="1" ht="13.8">
      <c r="A10" s="76" t="s">
        <v>100</v>
      </c>
      <c r="B10" s="77" t="s">
        <v>198</v>
      </c>
      <c r="C10" s="76"/>
    </row>
    <row r="11" spans="1:3" s="78" customFormat="1">
      <c r="A11" s="76"/>
      <c r="B11" s="115" t="s">
        <v>214</v>
      </c>
      <c r="C11" s="76"/>
    </row>
    <row r="12" spans="1:3" s="78" customFormat="1" ht="14.4">
      <c r="A12" s="76" t="s">
        <v>101</v>
      </c>
      <c r="B12" s="77" t="s">
        <v>212</v>
      </c>
      <c r="C12" s="76"/>
    </row>
    <row r="13" spans="1:3" s="78" customFormat="1">
      <c r="A13" s="76"/>
      <c r="B13" s="115" t="s">
        <v>214</v>
      </c>
      <c r="C13" s="76"/>
    </row>
    <row r="14" spans="1:3" s="78" customFormat="1" ht="28.2">
      <c r="A14" s="76" t="s">
        <v>102</v>
      </c>
      <c r="B14" s="77" t="s">
        <v>216</v>
      </c>
      <c r="C14" s="76"/>
    </row>
    <row r="15" spans="1:3" s="78" customFormat="1">
      <c r="A15" s="76"/>
      <c r="B15" s="115" t="s">
        <v>214</v>
      </c>
      <c r="C15" s="76"/>
    </row>
    <row r="16" spans="1:3" s="78" customFormat="1" ht="27.6">
      <c r="A16" s="104" t="s">
        <v>103</v>
      </c>
      <c r="B16" s="77" t="s">
        <v>217</v>
      </c>
      <c r="C16" s="76"/>
    </row>
    <row r="17" spans="1:11" s="78" customFormat="1">
      <c r="A17" s="104"/>
      <c r="B17" s="115" t="s">
        <v>214</v>
      </c>
      <c r="C17" s="76"/>
    </row>
    <row r="18" spans="1:11" s="78" customFormat="1" ht="56.4">
      <c r="A18" s="104" t="s">
        <v>104</v>
      </c>
      <c r="B18" s="77" t="s">
        <v>269</v>
      </c>
      <c r="C18" s="76"/>
    </row>
    <row r="19" spans="1:11" s="78" customFormat="1" ht="33">
      <c r="A19" s="104"/>
      <c r="B19" s="121" t="s">
        <v>270</v>
      </c>
      <c r="C19" s="76"/>
    </row>
    <row r="20" spans="1:11" s="78" customFormat="1">
      <c r="A20" s="104"/>
      <c r="B20" s="115" t="s">
        <v>214</v>
      </c>
      <c r="C20" s="76"/>
    </row>
    <row r="21" spans="1:11" s="78" customFormat="1" ht="45">
      <c r="A21" s="104" t="s">
        <v>105</v>
      </c>
      <c r="B21" s="113" t="s">
        <v>213</v>
      </c>
      <c r="C21" s="76"/>
    </row>
    <row r="22" spans="1:11" s="78" customFormat="1">
      <c r="A22" s="76"/>
      <c r="B22" s="115" t="s">
        <v>214</v>
      </c>
      <c r="C22" s="76"/>
    </row>
    <row r="23" spans="1:11" s="78" customFormat="1" ht="60">
      <c r="A23" s="123" t="s">
        <v>106</v>
      </c>
      <c r="B23" s="114" t="s">
        <v>239</v>
      </c>
      <c r="C23" s="76"/>
    </row>
    <row r="24" spans="1:11" s="78" customFormat="1">
      <c r="A24" s="76"/>
      <c r="B24" s="115" t="s">
        <v>214</v>
      </c>
      <c r="C24" s="76"/>
    </row>
    <row r="25" spans="1:11" s="78" customFormat="1" ht="26.4">
      <c r="A25" s="123" t="s">
        <v>107</v>
      </c>
      <c r="B25" s="122" t="s">
        <v>318</v>
      </c>
      <c r="C25" s="76"/>
    </row>
    <row r="26" spans="1:11" s="78" customFormat="1">
      <c r="A26" s="76"/>
      <c r="B26" s="115" t="s">
        <v>214</v>
      </c>
      <c r="C26" s="76"/>
    </row>
    <row r="27" spans="1:11" s="78" customFormat="1" ht="55.2">
      <c r="A27" s="104" t="s">
        <v>167</v>
      </c>
      <c r="B27" s="77" t="s">
        <v>246</v>
      </c>
      <c r="C27" s="76"/>
    </row>
    <row r="28" spans="1:11" s="78" customFormat="1" ht="41.4">
      <c r="A28" s="76"/>
      <c r="B28" s="77" t="s">
        <v>247</v>
      </c>
      <c r="C28" s="76"/>
    </row>
    <row r="29" spans="1:11" s="78" customFormat="1">
      <c r="A29" s="76"/>
      <c r="B29" s="115" t="s">
        <v>214</v>
      </c>
      <c r="C29" s="76"/>
    </row>
    <row r="30" spans="1:11" s="78" customFormat="1" ht="13.8">
      <c r="A30" s="104" t="s">
        <v>168</v>
      </c>
      <c r="B30" s="77" t="s">
        <v>240</v>
      </c>
      <c r="C30" s="76"/>
    </row>
    <row r="31" spans="1:11" s="78" customFormat="1" ht="13.8">
      <c r="A31" s="76"/>
      <c r="B31" s="98" t="s">
        <v>174</v>
      </c>
      <c r="C31" s="99" t="s">
        <v>175</v>
      </c>
      <c r="D31" s="99"/>
      <c r="E31" s="100" t="s">
        <v>176</v>
      </c>
      <c r="F31" s="101"/>
      <c r="H31" s="100" t="s">
        <v>177</v>
      </c>
    </row>
    <row r="32" spans="1:11" s="78" customFormat="1">
      <c r="A32" s="76"/>
      <c r="B32" s="102" t="s">
        <v>222</v>
      </c>
      <c r="C32" s="101" t="s">
        <v>178</v>
      </c>
      <c r="D32" s="101"/>
      <c r="E32" s="73" t="s">
        <v>179</v>
      </c>
      <c r="F32" s="73"/>
      <c r="G32" s="101"/>
      <c r="H32" s="103" t="s">
        <v>180</v>
      </c>
      <c r="I32" s="101"/>
      <c r="J32" s="101"/>
      <c r="K32" s="101"/>
    </row>
    <row r="33" spans="1:11" s="78" customFormat="1">
      <c r="A33" s="76"/>
      <c r="B33" s="102" t="s">
        <v>181</v>
      </c>
      <c r="C33" s="104" t="s">
        <v>182</v>
      </c>
      <c r="D33" s="104"/>
      <c r="E33" s="73" t="s">
        <v>183</v>
      </c>
      <c r="F33" s="73"/>
      <c r="G33" s="101"/>
      <c r="H33" s="101" t="s">
        <v>184</v>
      </c>
      <c r="I33" s="101"/>
      <c r="J33" s="101"/>
      <c r="K33" s="101"/>
    </row>
    <row r="34" spans="1:11" s="78" customFormat="1">
      <c r="A34" s="76"/>
      <c r="B34" s="102" t="s">
        <v>185</v>
      </c>
      <c r="C34" s="104" t="s">
        <v>186</v>
      </c>
      <c r="D34" s="104"/>
      <c r="E34" s="73" t="s">
        <v>235</v>
      </c>
      <c r="F34" s="73"/>
      <c r="G34" s="101"/>
      <c r="H34" s="101" t="s">
        <v>187</v>
      </c>
      <c r="I34" s="101"/>
      <c r="J34" s="101"/>
      <c r="K34" s="101"/>
    </row>
    <row r="35" spans="1:11" s="78" customFormat="1">
      <c r="A35" s="76"/>
      <c r="B35" s="102" t="s">
        <v>188</v>
      </c>
      <c r="C35" s="104" t="s">
        <v>189</v>
      </c>
      <c r="D35" s="104"/>
      <c r="E35" s="73" t="s">
        <v>190</v>
      </c>
      <c r="F35" s="73"/>
      <c r="G35" s="101"/>
      <c r="H35" s="103" t="s">
        <v>191</v>
      </c>
      <c r="I35" s="101"/>
      <c r="J35" s="101"/>
    </row>
    <row r="36" spans="1:11" s="78" customFormat="1">
      <c r="A36" s="76"/>
      <c r="B36" s="102" t="s">
        <v>192</v>
      </c>
      <c r="C36" s="104" t="s">
        <v>193</v>
      </c>
      <c r="D36" s="104"/>
      <c r="E36" s="105" t="s">
        <v>194</v>
      </c>
      <c r="F36" s="104"/>
      <c r="G36" s="101"/>
      <c r="H36" s="103" t="s">
        <v>195</v>
      </c>
      <c r="I36" s="101"/>
      <c r="J36" s="101"/>
    </row>
    <row r="37" spans="1:11" s="78" customFormat="1">
      <c r="A37" s="76"/>
      <c r="B37" s="125" t="s">
        <v>260</v>
      </c>
      <c r="C37" s="123" t="s">
        <v>261</v>
      </c>
      <c r="D37" s="104"/>
      <c r="E37" s="73" t="s">
        <v>267</v>
      </c>
      <c r="F37" s="73"/>
      <c r="G37" s="101"/>
      <c r="H37" s="101" t="s">
        <v>262</v>
      </c>
      <c r="I37" s="101"/>
      <c r="J37" s="101"/>
    </row>
    <row r="38" spans="1:11" s="78" customFormat="1">
      <c r="A38" s="76"/>
      <c r="B38" s="102" t="s">
        <v>219</v>
      </c>
      <c r="C38" s="104" t="s">
        <v>220</v>
      </c>
      <c r="D38" s="104"/>
      <c r="E38" s="73" t="s">
        <v>266</v>
      </c>
      <c r="F38" s="73"/>
      <c r="G38" s="101"/>
      <c r="H38" s="101" t="s">
        <v>221</v>
      </c>
      <c r="I38" s="101"/>
      <c r="J38" s="101"/>
    </row>
    <row r="39" spans="1:11" s="78" customFormat="1" ht="13.8">
      <c r="A39" s="76"/>
      <c r="B39" s="77"/>
      <c r="C39" s="76"/>
    </row>
    <row r="41" spans="1:11" ht="17.399999999999999">
      <c r="B41" s="79" t="s">
        <v>200</v>
      </c>
    </row>
    <row r="42" spans="1:11" ht="17.399999999999999">
      <c r="B42" s="74" t="s">
        <v>236</v>
      </c>
    </row>
    <row r="43" spans="1:11" ht="5.0999999999999996" customHeight="1"/>
    <row r="44" spans="1:11" ht="13.8">
      <c r="B44" s="80" t="s">
        <v>154</v>
      </c>
    </row>
    <row r="45" spans="1:11" ht="14.4">
      <c r="B45" s="80" t="s">
        <v>201</v>
      </c>
    </row>
    <row r="46" spans="1:11" ht="5.0999999999999996" customHeight="1">
      <c r="B46" s="80"/>
    </row>
    <row r="47" spans="1:11" ht="13.8">
      <c r="B47" s="81" t="s">
        <v>155</v>
      </c>
    </row>
    <row r="48" spans="1:11" ht="13.8">
      <c r="B48" s="81" t="s">
        <v>156</v>
      </c>
    </row>
    <row r="49" spans="1:4" ht="13.8">
      <c r="B49" s="81"/>
    </row>
    <row r="50" spans="1:4" ht="15.6">
      <c r="B50" s="82" t="s">
        <v>108</v>
      </c>
      <c r="C50" s="83"/>
      <c r="D50" s="83"/>
    </row>
    <row r="51" spans="1:4" ht="13.8">
      <c r="B51" s="81" t="s">
        <v>313</v>
      </c>
    </row>
    <row r="53" spans="1:4" ht="15.6">
      <c r="B53" s="82" t="s">
        <v>109</v>
      </c>
      <c r="C53" s="83"/>
      <c r="D53" s="83"/>
    </row>
    <row r="54" spans="1:4" ht="13.8">
      <c r="B54" s="84" t="s">
        <v>110</v>
      </c>
    </row>
    <row r="55" spans="1:4" ht="13.8">
      <c r="B55" s="85"/>
    </row>
    <row r="56" spans="1:4" ht="15.6">
      <c r="B56" s="86" t="s">
        <v>48</v>
      </c>
    </row>
    <row r="57" spans="1:4" ht="5.0999999999999996" customHeight="1"/>
    <row r="58" spans="1:4" ht="15.6">
      <c r="A58" s="1" t="s">
        <v>98</v>
      </c>
      <c r="B58" s="87" t="s">
        <v>157</v>
      </c>
    </row>
    <row r="59" spans="1:4" ht="15">
      <c r="B59" s="88" t="s">
        <v>111</v>
      </c>
    </row>
    <row r="61" spans="1:4" ht="15.6">
      <c r="A61" s="1" t="s">
        <v>99</v>
      </c>
      <c r="B61" s="87" t="s">
        <v>158</v>
      </c>
    </row>
    <row r="62" spans="1:4" ht="15">
      <c r="B62" s="88" t="s">
        <v>112</v>
      </c>
    </row>
    <row r="64" spans="1:4" ht="15.6">
      <c r="A64" s="1" t="s">
        <v>100</v>
      </c>
      <c r="B64" s="86" t="s">
        <v>299</v>
      </c>
    </row>
    <row r="65" spans="1:2" ht="15">
      <c r="B65" s="88" t="s">
        <v>298</v>
      </c>
    </row>
    <row r="67" spans="1:2" ht="15.6">
      <c r="A67" s="1" t="s">
        <v>101</v>
      </c>
      <c r="B67" s="87" t="s">
        <v>159</v>
      </c>
    </row>
    <row r="68" spans="1:2" ht="15">
      <c r="B68" s="88" t="s">
        <v>113</v>
      </c>
    </row>
    <row r="70" spans="1:2" ht="15.6">
      <c r="A70" s="1" t="s">
        <v>102</v>
      </c>
      <c r="B70" s="86" t="s">
        <v>114</v>
      </c>
    </row>
    <row r="71" spans="1:2" ht="15">
      <c r="B71" s="88" t="s">
        <v>115</v>
      </c>
    </row>
    <row r="73" spans="1:2" ht="15.6">
      <c r="A73" s="1" t="s">
        <v>103</v>
      </c>
      <c r="B73" s="86" t="s">
        <v>116</v>
      </c>
    </row>
    <row r="74" spans="1:2" ht="15">
      <c r="B74" s="88" t="s">
        <v>117</v>
      </c>
    </row>
    <row r="76" spans="1:2" ht="15.6">
      <c r="A76" s="1" t="s">
        <v>104</v>
      </c>
      <c r="B76" s="86" t="s">
        <v>118</v>
      </c>
    </row>
    <row r="77" spans="1:2" ht="15">
      <c r="B77" s="88" t="s">
        <v>119</v>
      </c>
    </row>
    <row r="79" spans="1:2" ht="15.6">
      <c r="A79" s="1" t="s">
        <v>105</v>
      </c>
      <c r="B79" s="86" t="s">
        <v>88</v>
      </c>
    </row>
    <row r="80" spans="1:2" ht="15">
      <c r="B80" s="88" t="s">
        <v>120</v>
      </c>
    </row>
    <row r="82" spans="1:2" ht="15.6">
      <c r="A82" s="1" t="s">
        <v>106</v>
      </c>
      <c r="B82" s="86" t="s">
        <v>291</v>
      </c>
    </row>
    <row r="83" spans="1:2" ht="15">
      <c r="B83" s="88" t="s">
        <v>293</v>
      </c>
    </row>
    <row r="85" spans="1:2" ht="15.6">
      <c r="A85" s="1" t="s">
        <v>107</v>
      </c>
      <c r="B85" s="86" t="s">
        <v>297</v>
      </c>
    </row>
    <row r="86" spans="1:2" ht="15">
      <c r="B86" s="88" t="s">
        <v>292</v>
      </c>
    </row>
    <row r="88" spans="1:2" ht="15.6">
      <c r="A88" s="1" t="s">
        <v>167</v>
      </c>
      <c r="B88" s="86" t="s">
        <v>300</v>
      </c>
    </row>
    <row r="89" spans="1:2" ht="15">
      <c r="B89" s="88" t="s">
        <v>301</v>
      </c>
    </row>
    <row r="91" spans="1:2" ht="15.6">
      <c r="A91" s="1" t="s">
        <v>168</v>
      </c>
      <c r="B91" s="86" t="s">
        <v>302</v>
      </c>
    </row>
    <row r="92" spans="1:2" ht="15">
      <c r="B92" s="88" t="s">
        <v>303</v>
      </c>
    </row>
    <row r="94" spans="1:2" ht="15.6">
      <c r="A94" s="1" t="s">
        <v>304</v>
      </c>
      <c r="B94" s="86" t="s">
        <v>305</v>
      </c>
    </row>
    <row r="95" spans="1:2" ht="15">
      <c r="B95" s="88" t="s">
        <v>306</v>
      </c>
    </row>
    <row r="97" spans="1:2" ht="15.6">
      <c r="A97" s="1" t="s">
        <v>307</v>
      </c>
      <c r="B97" s="86" t="s">
        <v>308</v>
      </c>
    </row>
    <row r="98" spans="1:2" ht="15">
      <c r="B98" s="88" t="s">
        <v>309</v>
      </c>
    </row>
    <row r="100" spans="1:2" ht="15.6">
      <c r="A100" s="1" t="s">
        <v>310</v>
      </c>
      <c r="B100" s="86" t="s">
        <v>121</v>
      </c>
    </row>
    <row r="101" spans="1:2" ht="15">
      <c r="B101" s="88" t="s">
        <v>122</v>
      </c>
    </row>
    <row r="102" spans="1:2" ht="15">
      <c r="B102" s="89" t="s">
        <v>123</v>
      </c>
    </row>
    <row r="104" spans="1:2" ht="15">
      <c r="B104" s="88" t="s">
        <v>124</v>
      </c>
    </row>
    <row r="105" spans="1:2" ht="15">
      <c r="B105" s="88"/>
    </row>
    <row r="107" spans="1:2" ht="15.6">
      <c r="B107" s="86" t="s">
        <v>125</v>
      </c>
    </row>
    <row r="108" spans="1:2" ht="5.0999999999999996" customHeight="1"/>
    <row r="109" spans="1:2" ht="15.6">
      <c r="A109" s="1" t="s">
        <v>98</v>
      </c>
      <c r="B109" s="86" t="s">
        <v>92</v>
      </c>
    </row>
    <row r="110" spans="1:2" ht="15">
      <c r="B110" s="88" t="s">
        <v>126</v>
      </c>
    </row>
    <row r="111" spans="1:2" ht="15">
      <c r="B111" s="89" t="s">
        <v>127</v>
      </c>
    </row>
    <row r="113" spans="1:2" ht="15.6">
      <c r="A113" s="1" t="s">
        <v>99</v>
      </c>
      <c r="B113" s="86" t="s">
        <v>128</v>
      </c>
    </row>
    <row r="114" spans="1:2" ht="15">
      <c r="B114" s="89" t="s">
        <v>129</v>
      </c>
    </row>
    <row r="115" spans="1:2" ht="14.4">
      <c r="B115" s="80" t="s">
        <v>161</v>
      </c>
    </row>
    <row r="117" spans="1:2" ht="15.6">
      <c r="A117" s="1" t="s">
        <v>100</v>
      </c>
      <c r="B117" s="86" t="s">
        <v>130</v>
      </c>
    </row>
    <row r="118" spans="1:2" ht="15">
      <c r="B118" s="88" t="s">
        <v>131</v>
      </c>
    </row>
    <row r="120" spans="1:2" ht="15.6">
      <c r="A120" s="1" t="s">
        <v>101</v>
      </c>
      <c r="B120" s="86" t="s">
        <v>132</v>
      </c>
    </row>
    <row r="121" spans="1:2" ht="15.6">
      <c r="A121" s="1"/>
      <c r="B121" s="88" t="s">
        <v>133</v>
      </c>
    </row>
    <row r="122" spans="1:2" ht="15.6">
      <c r="A122" s="1"/>
    </row>
    <row r="123" spans="1:2" ht="15.6">
      <c r="A123" s="1" t="s">
        <v>102</v>
      </c>
      <c r="B123" s="86" t="s">
        <v>56</v>
      </c>
    </row>
    <row r="124" spans="1:2" ht="15.6">
      <c r="A124" s="1"/>
      <c r="B124" s="88" t="s">
        <v>237</v>
      </c>
    </row>
    <row r="125" spans="1:2" ht="15.6">
      <c r="A125" s="1"/>
    </row>
    <row r="126" spans="1:2" ht="15.6">
      <c r="A126" s="1" t="s">
        <v>103</v>
      </c>
      <c r="B126" s="86" t="s">
        <v>134</v>
      </c>
    </row>
    <row r="127" spans="1:2" ht="15">
      <c r="B127" s="88" t="s">
        <v>135</v>
      </c>
    </row>
    <row r="128" spans="1:2" ht="15">
      <c r="B128" s="88" t="s">
        <v>136</v>
      </c>
    </row>
    <row r="130" spans="1:4" ht="15.6">
      <c r="A130" s="90"/>
      <c r="B130" s="86" t="s">
        <v>164</v>
      </c>
    </row>
    <row r="131" spans="1:4" ht="15.6">
      <c r="B131" s="92" t="s">
        <v>165</v>
      </c>
      <c r="C131" s="83"/>
      <c r="D131" s="83"/>
    </row>
    <row r="133" spans="1:4" ht="15">
      <c r="B133" s="88" t="s">
        <v>137</v>
      </c>
    </row>
    <row r="134" spans="1:4" ht="15">
      <c r="B134" s="89" t="s">
        <v>138</v>
      </c>
    </row>
    <row r="136" spans="1:4" ht="30.6">
      <c r="B136" s="156" t="s">
        <v>311</v>
      </c>
    </row>
    <row r="138" spans="1:4" ht="15.6">
      <c r="A138" s="1" t="s">
        <v>98</v>
      </c>
      <c r="B138" s="87" t="s">
        <v>160</v>
      </c>
    </row>
    <row r="139" spans="1:4" ht="15">
      <c r="B139" s="88" t="s">
        <v>139</v>
      </c>
    </row>
    <row r="141" spans="1:4" ht="15.6">
      <c r="A141" s="1" t="s">
        <v>99</v>
      </c>
      <c r="B141" s="86" t="s">
        <v>140</v>
      </c>
    </row>
    <row r="142" spans="1:4" ht="15">
      <c r="B142" s="88" t="s">
        <v>141</v>
      </c>
    </row>
    <row r="143" spans="1:4" ht="15">
      <c r="B143" s="89" t="s">
        <v>142</v>
      </c>
    </row>
    <row r="145" spans="1:4" ht="15.6">
      <c r="A145" s="1" t="s">
        <v>100</v>
      </c>
      <c r="B145" s="86" t="s">
        <v>14</v>
      </c>
    </row>
    <row r="146" spans="1:4" ht="15">
      <c r="B146" s="89" t="s">
        <v>143</v>
      </c>
    </row>
    <row r="148" spans="1:4" ht="15.6">
      <c r="A148" s="1" t="s">
        <v>101</v>
      </c>
      <c r="B148" s="1" t="s">
        <v>17</v>
      </c>
    </row>
    <row r="149" spans="1:4" ht="15.6">
      <c r="A149" s="1"/>
      <c r="B149" s="88" t="s">
        <v>144</v>
      </c>
    </row>
    <row r="150" spans="1:4" ht="15.6">
      <c r="A150" s="1"/>
    </row>
    <row r="151" spans="1:4" ht="15.6">
      <c r="A151" s="1" t="s">
        <v>102</v>
      </c>
      <c r="B151" s="1" t="s">
        <v>145</v>
      </c>
    </row>
    <row r="152" spans="1:4" ht="15.6">
      <c r="A152" s="1"/>
      <c r="B152" s="88" t="s">
        <v>146</v>
      </c>
    </row>
    <row r="153" spans="1:4" ht="15.6">
      <c r="A153" s="1"/>
      <c r="B153" s="88"/>
    </row>
    <row r="154" spans="1:4" ht="15.6">
      <c r="A154" s="1" t="s">
        <v>103</v>
      </c>
      <c r="B154" s="1" t="s">
        <v>251</v>
      </c>
    </row>
    <row r="155" spans="1:4" ht="15.6">
      <c r="A155" s="1"/>
      <c r="B155" s="88" t="s">
        <v>252</v>
      </c>
    </row>
    <row r="156" spans="1:4" ht="15.6">
      <c r="A156" s="1"/>
      <c r="B156" s="88" t="s">
        <v>253</v>
      </c>
    </row>
    <row r="157" spans="1:4" ht="15.6">
      <c r="A157" s="1"/>
      <c r="B157" s="88" t="s">
        <v>254</v>
      </c>
    </row>
    <row r="158" spans="1:4" ht="15.6">
      <c r="A158" s="1"/>
    </row>
    <row r="159" spans="1:4" ht="15.6">
      <c r="A159" s="1"/>
    </row>
    <row r="160" spans="1:4" ht="15.6">
      <c r="A160" s="1"/>
      <c r="B160" s="82" t="s">
        <v>238</v>
      </c>
      <c r="C160" s="83"/>
      <c r="D160" s="83"/>
    </row>
    <row r="162" spans="1:2" ht="15">
      <c r="B162" s="88" t="s">
        <v>147</v>
      </c>
    </row>
    <row r="163" spans="1:2" ht="15">
      <c r="B163" s="88"/>
    </row>
    <row r="164" spans="1:2" ht="30.6">
      <c r="B164" s="156" t="s">
        <v>311</v>
      </c>
    </row>
    <row r="166" spans="1:2" ht="15.6">
      <c r="A166" s="1" t="s">
        <v>148</v>
      </c>
      <c r="B166" s="86" t="s">
        <v>149</v>
      </c>
    </row>
    <row r="167" spans="1:2" ht="15">
      <c r="B167" s="88" t="s">
        <v>162</v>
      </c>
    </row>
    <row r="168" spans="1:2" ht="15">
      <c r="B168" s="88" t="s">
        <v>150</v>
      </c>
    </row>
    <row r="170" spans="1:2" ht="15.6">
      <c r="A170" s="1" t="s">
        <v>151</v>
      </c>
      <c r="B170" s="86" t="s">
        <v>140</v>
      </c>
    </row>
    <row r="171" spans="1:2" ht="15">
      <c r="B171" s="88" t="s">
        <v>163</v>
      </c>
    </row>
    <row r="172" spans="1:2" ht="15">
      <c r="B172" s="88" t="s">
        <v>142</v>
      </c>
    </row>
    <row r="174" spans="1:2" ht="15.6">
      <c r="A174" s="1" t="s">
        <v>100</v>
      </c>
      <c r="B174" s="86" t="s">
        <v>14</v>
      </c>
    </row>
    <row r="175" spans="1:2" ht="15">
      <c r="B175" s="88" t="s">
        <v>143</v>
      </c>
    </row>
    <row r="177" spans="1:4" ht="15.6">
      <c r="A177" s="1" t="s">
        <v>101</v>
      </c>
      <c r="B177" s="1" t="s">
        <v>17</v>
      </c>
    </row>
    <row r="178" spans="1:4" ht="15.6">
      <c r="A178" s="1"/>
      <c r="B178" s="88" t="s">
        <v>144</v>
      </c>
    </row>
    <row r="179" spans="1:4" ht="15.6">
      <c r="A179" s="1"/>
    </row>
    <row r="180" spans="1:4" ht="15.6">
      <c r="A180" s="1" t="s">
        <v>102</v>
      </c>
      <c r="B180" s="86" t="s">
        <v>145</v>
      </c>
    </row>
    <row r="181" spans="1:4" ht="15">
      <c r="B181" s="88" t="s">
        <v>152</v>
      </c>
    </row>
    <row r="182" spans="1:4" ht="15">
      <c r="B182" s="88"/>
    </row>
    <row r="183" spans="1:4" ht="15.6">
      <c r="A183" s="1" t="s">
        <v>103</v>
      </c>
      <c r="B183" s="86" t="s">
        <v>255</v>
      </c>
    </row>
    <row r="184" spans="1:4" ht="15">
      <c r="B184" s="88" t="s">
        <v>256</v>
      </c>
    </row>
    <row r="185" spans="1:4" ht="15">
      <c r="B185" s="88" t="s">
        <v>257</v>
      </c>
    </row>
    <row r="186" spans="1:4" ht="15">
      <c r="B186" s="88" t="s">
        <v>258</v>
      </c>
    </row>
    <row r="187" spans="1:4" ht="15">
      <c r="B187" s="88" t="s">
        <v>259</v>
      </c>
    </row>
    <row r="190" spans="1:4" ht="15.6">
      <c r="B190" s="82" t="s">
        <v>202</v>
      </c>
      <c r="C190" s="83"/>
      <c r="D190" s="83"/>
    </row>
    <row r="191" spans="1:4" ht="15.6">
      <c r="B191" s="138" t="s">
        <v>273</v>
      </c>
    </row>
    <row r="192" spans="1:4" ht="15.6">
      <c r="B192" s="138" t="s">
        <v>271</v>
      </c>
    </row>
    <row r="193" spans="2:2" ht="15.6">
      <c r="B193" s="138" t="s">
        <v>272</v>
      </c>
    </row>
    <row r="194" spans="2:2" ht="15.6">
      <c r="B194" s="138" t="s">
        <v>274</v>
      </c>
    </row>
    <row r="197" spans="2:2">
      <c r="B197" s="91" t="s">
        <v>153</v>
      </c>
    </row>
    <row r="200" spans="2:2">
      <c r="B200" s="106" t="s">
        <v>314</v>
      </c>
    </row>
  </sheetData>
  <sheetProtection password="C627" sheet="1" objects="1" scenarios="1" formatCells="0" formatColumns="0" formatRows="0" insertColumns="0" insertRows="0" insertHyperlinks="0" deleteColumns="0" deleteRows="0" sort="0" autoFilter="0" pivotTables="0"/>
  <phoneticPr fontId="0" type="noConversion"/>
  <hyperlinks>
    <hyperlink ref="B2" r:id="rId1"/>
    <hyperlink ref="C2" location="Kump!A1" tooltip="Go to Next page" display="Next &gt;&gt;"/>
    <hyperlink ref="B21" r:id="rId2"/>
    <hyperlink ref="E33" r:id="rId3" display="mailto:jotajoti@hotmail.com"/>
    <hyperlink ref="E32" r:id="rId4" display="mailto:rozhan_3090@yahoo.com"/>
    <hyperlink ref="E35" r:id="rId5" display="mailto:andylkwah@yahoo.com"/>
    <hyperlink ref="E36" r:id="rId6"/>
    <hyperlink ref="E38" r:id="rId7"/>
    <hyperlink ref="E34" r:id="rId8"/>
    <hyperlink ref="B25" r:id="rId9"/>
    <hyperlink ref="E37" r:id="rId10"/>
  </hyperlinks>
  <pageMargins left="0.5" right="0.5" top="0.5" bottom="0.5" header="0.5" footer="0.5"/>
  <pageSetup paperSize="9" scale="70" orientation="landscape" r:id="rId11"/>
  <headerFooter alignWithMargins="0"/>
  <rowBreaks count="4" manualBreakCount="4">
    <brk id="39" max="16383" man="1"/>
    <brk id="87" max="16383" man="1"/>
    <brk id="129" max="16383" man="1"/>
    <brk id="1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C000"/>
    <pageSetUpPr autoPageBreaks="0"/>
  </sheetPr>
  <dimension ref="B1:I45"/>
  <sheetViews>
    <sheetView showGridLines="0" workbookViewId="0">
      <selection activeCell="C31" sqref="C31"/>
    </sheetView>
  </sheetViews>
  <sheetFormatPr defaultRowHeight="13.2"/>
  <cols>
    <col min="1" max="1" width="4.6640625" customWidth="1"/>
    <col min="2" max="2" width="28.33203125" customWidth="1"/>
    <col min="3" max="3" width="54" customWidth="1"/>
    <col min="4" max="4" width="11.6640625" bestFit="1" customWidth="1"/>
  </cols>
  <sheetData>
    <row r="1" spans="2:4" ht="9.9" customHeight="1"/>
    <row r="2" spans="2:4" ht="15" customHeight="1">
      <c r="B2" s="1" t="s">
        <v>223</v>
      </c>
      <c r="D2" s="8" t="s">
        <v>59</v>
      </c>
    </row>
    <row r="3" spans="2:4" ht="15" customHeight="1">
      <c r="B3" s="1" t="s">
        <v>315</v>
      </c>
      <c r="D3" s="8" t="s">
        <v>60</v>
      </c>
    </row>
    <row r="4" spans="2:4" ht="5.0999999999999996" customHeight="1">
      <c r="B4" s="1"/>
      <c r="D4" s="8"/>
    </row>
    <row r="5" spans="2:4" ht="21">
      <c r="B5" s="2" t="s">
        <v>48</v>
      </c>
    </row>
    <row r="6" spans="2:4" ht="9.9" customHeight="1"/>
    <row r="7" spans="2:4" ht="18" customHeight="1">
      <c r="B7" s="3" t="s">
        <v>2</v>
      </c>
      <c r="C7" s="28"/>
      <c r="D7" s="106" t="s">
        <v>277</v>
      </c>
    </row>
    <row r="8" spans="2:4" ht="18" customHeight="1">
      <c r="B8" s="3" t="s">
        <v>0</v>
      </c>
      <c r="C8" s="28"/>
    </row>
    <row r="9" spans="2:4" ht="18" customHeight="1">
      <c r="B9" s="3" t="s">
        <v>1</v>
      </c>
      <c r="C9" s="28"/>
    </row>
    <row r="10" spans="2:4" ht="39.9" customHeight="1">
      <c r="B10" s="3" t="s">
        <v>248</v>
      </c>
      <c r="C10" s="28"/>
    </row>
    <row r="11" spans="2:4" ht="18" customHeight="1">
      <c r="B11" s="4" t="s">
        <v>49</v>
      </c>
      <c r="C11" s="29"/>
    </row>
    <row r="12" spans="2:4" ht="18" customHeight="1">
      <c r="B12" s="7"/>
      <c r="C12" s="30"/>
    </row>
    <row r="13" spans="2:4" ht="18" customHeight="1">
      <c r="B13" s="7"/>
      <c r="C13" s="30"/>
    </row>
    <row r="14" spans="2:4" ht="18" customHeight="1">
      <c r="B14" s="3" t="s">
        <v>65</v>
      </c>
      <c r="C14" s="28"/>
    </row>
    <row r="15" spans="2:4" ht="18" customHeight="1">
      <c r="B15" s="3" t="s">
        <v>63</v>
      </c>
      <c r="C15" s="28"/>
    </row>
    <row r="16" spans="2:4" ht="18" customHeight="1">
      <c r="B16" s="3" t="s">
        <v>64</v>
      </c>
      <c r="C16" s="28"/>
    </row>
    <row r="17" spans="2:3" ht="18" customHeight="1">
      <c r="B17" s="5" t="s">
        <v>286</v>
      </c>
      <c r="C17" s="28"/>
    </row>
    <row r="18" spans="2:3" ht="18" customHeight="1">
      <c r="B18" s="5" t="s">
        <v>284</v>
      </c>
      <c r="C18" s="94"/>
    </row>
    <row r="19" spans="2:3" ht="4.95" customHeight="1">
      <c r="B19" s="1"/>
    </row>
    <row r="20" spans="2:3" ht="18" customHeight="1">
      <c r="B20" s="2" t="s">
        <v>287</v>
      </c>
    </row>
    <row r="21" spans="2:3" ht="10.050000000000001" customHeight="1">
      <c r="B21" s="154" t="s">
        <v>295</v>
      </c>
    </row>
    <row r="22" spans="2:3" ht="10.050000000000001" customHeight="1">
      <c r="B22" s="154" t="s">
        <v>294</v>
      </c>
    </row>
    <row r="23" spans="2:3" ht="4.95" customHeight="1"/>
    <row r="24" spans="2:3" ht="18" customHeight="1">
      <c r="B24" s="5" t="s">
        <v>249</v>
      </c>
      <c r="C24" s="28"/>
    </row>
    <row r="25" spans="2:3" ht="18" customHeight="1">
      <c r="B25" s="5" t="s">
        <v>283</v>
      </c>
      <c r="C25" s="28"/>
    </row>
    <row r="26" spans="2:3" ht="18" customHeight="1">
      <c r="B26" s="5" t="s">
        <v>285</v>
      </c>
      <c r="C26" s="94"/>
    </row>
    <row r="27" spans="2:3" ht="18" customHeight="1">
      <c r="B27" s="4" t="s">
        <v>288</v>
      </c>
      <c r="C27" s="29"/>
    </row>
    <row r="28" spans="2:3" ht="18" customHeight="1">
      <c r="B28" s="7"/>
      <c r="C28" s="30"/>
    </row>
    <row r="29" spans="2:3" ht="18" customHeight="1">
      <c r="B29" s="7"/>
      <c r="C29" s="30"/>
    </row>
    <row r="30" spans="2:3" ht="18" customHeight="1">
      <c r="B30" s="3" t="s">
        <v>65</v>
      </c>
      <c r="C30" s="28"/>
    </row>
    <row r="31" spans="2:3" ht="18" customHeight="1">
      <c r="B31" s="5" t="s">
        <v>210</v>
      </c>
      <c r="C31" s="109"/>
    </row>
    <row r="32" spans="2:3" ht="38.1" customHeight="1">
      <c r="B32" s="140" t="s">
        <v>276</v>
      </c>
      <c r="C32" s="28"/>
    </row>
    <row r="33" spans="2:9" ht="15" customHeight="1"/>
    <row r="34" spans="2:9" ht="18" customHeight="1">
      <c r="B34" s="1" t="s">
        <v>57</v>
      </c>
    </row>
    <row r="35" spans="2:9" ht="5.0999999999999996" customHeight="1">
      <c r="B35" s="1"/>
    </row>
    <row r="36" spans="2:9" ht="18" customHeight="1">
      <c r="B36" s="6" t="s">
        <v>93</v>
      </c>
      <c r="C36" s="31" t="s">
        <v>94</v>
      </c>
      <c r="D36" s="117"/>
      <c r="E36" s="117"/>
      <c r="F36" s="117"/>
      <c r="G36" s="117"/>
      <c r="H36" s="117"/>
      <c r="I36" s="117"/>
    </row>
    <row r="37" spans="2:9" ht="18" customHeight="1">
      <c r="B37" s="6" t="s">
        <v>58</v>
      </c>
      <c r="C37" s="62">
        <f>JumlahYuran</f>
        <v>0</v>
      </c>
      <c r="D37" s="118"/>
      <c r="E37" s="119"/>
      <c r="F37" s="119"/>
      <c r="G37" s="119"/>
      <c r="H37" s="120"/>
      <c r="I37" s="117"/>
    </row>
    <row r="38" spans="2:9" ht="18" customHeight="1">
      <c r="B38" s="6" t="s">
        <v>52</v>
      </c>
      <c r="C38" s="63"/>
      <c r="D38" s="118"/>
      <c r="E38" s="119"/>
      <c r="F38" s="119"/>
      <c r="G38" s="119"/>
      <c r="H38" s="120"/>
      <c r="I38" s="117"/>
    </row>
    <row r="39" spans="2:9" ht="18" customHeight="1">
      <c r="B39" s="6" t="s">
        <v>53</v>
      </c>
      <c r="C39" s="32"/>
      <c r="D39" s="117"/>
      <c r="E39" s="117"/>
      <c r="F39" s="117"/>
      <c r="G39" s="117"/>
      <c r="H39" s="117"/>
      <c r="I39" s="117"/>
    </row>
    <row r="40" spans="2:9" ht="18" customHeight="1">
      <c r="B40" s="6" t="s">
        <v>54</v>
      </c>
      <c r="C40" s="32"/>
    </row>
    <row r="41" spans="2:9" ht="18" customHeight="1">
      <c r="B41" s="6" t="s">
        <v>55</v>
      </c>
      <c r="C41" s="32"/>
    </row>
    <row r="45" spans="2:9" ht="15">
      <c r="C45" s="110"/>
    </row>
  </sheetData>
  <sheetProtection password="C627" sheet="1" objects="1" scenarios="1" formatCells="0" formatColumns="0" formatRows="0" insertColumns="0" insertRows="0" insertHyperlinks="0" deleteColumns="0" deleteRows="0" sort="0" autoFilter="0" pivotTables="0"/>
  <dataConsolidate/>
  <phoneticPr fontId="0" type="noConversion"/>
  <dataValidations count="20">
    <dataValidation type="list" showInputMessage="1" showErrorMessage="1" errorTitle="Kaedah Pembayaran" error="Sila pilih kaedah pembayaran yang sah!" promptTitle="Kaedah Pembayaran" prompt="Sila pilih kaedah pembayaran yuran. CEK atau TUNAI." sqref="C40">
      <formula1>KaedahBayarList</formula1>
    </dataValidation>
    <dataValidation allowBlank="1" showInputMessage="1" showErrorMessage="1" promptTitle="Jumlah Yuran" prompt="Sila isikan jumlah yuran yang dibayar." sqref="C37"/>
    <dataValidation allowBlank="1" showInputMessage="1" showErrorMessage="1" promptTitle="No. Rujukan Pembayaran" prompt="Sila isikan no. rujukan dari resit/slip deposit." sqref="C39"/>
    <dataValidation type="date" operator="greaterThan" allowBlank="1" showInputMessage="1" showErrorMessage="1" errorTitle="Tarikh Pembayaran" error="Sila isikan tarikh pembayaran yang sah!" promptTitle="Tarikh Pembayaran" prompt="Sila isikan tarikh pembayaran dibuat." sqref="C38">
      <formula1>39814</formula1>
    </dataValidation>
    <dataValidation allowBlank="1" showInputMessage="1" showErrorMessage="1" promptTitle="No. Cek" prompt="Sila isikan No. Cek JIKA pembayaran dibuat dengan cek._x000a_Contoh : MBB145678" sqref="C41"/>
    <dataValidation allowBlank="1" showInputMessage="1" showErrorMessage="1" errorTitle="PPM Negeri" error="Sila pilih PPM Negeri yang sah!" promptTitle="PPM Negeri" prompt="Sila pilih PPM Negeri dari senarai." sqref="C9"/>
    <dataValidation type="textLength" allowBlank="1" showInputMessage="1" showErrorMessage="1" errorTitle="No. Kump" error="Sila isikan No. Kumpulan yang sah!_x000a_" promptTitle="No. Kump" prompt="Sila isikan No. Kumpulan" sqref="C7">
      <formula1>1</formula1>
      <formula2>6</formula2>
    </dataValidation>
    <dataValidation type="list" allowBlank="1" showInputMessage="1" showErrorMessage="1" errorTitle="PPM Daerah" error="Sila pilih Daerah yang sah!" promptTitle="PPM Daerah" prompt="Sila pilih PPM Daerah." sqref="C8">
      <formula1>Daerah</formula1>
    </dataValidation>
    <dataValidation type="custom" allowBlank="1" showInputMessage="1" showErrorMessage="1" errorTitle="Nama" error="Sila isikan nama dalam HURUF BESAR!" promptTitle="Nama" prompt="Sila masukkan nama Sekolah / Maktab / Universiti / Kumpulan." sqref="C10">
      <formula1>EXACT(C10,UPPER(C10))</formula1>
    </dataValidation>
    <dataValidation allowBlank="1" showInputMessage="1" showErrorMessage="1" promptTitle="Nama Pemimpin Bertanggungjawab" prompt="Sila isikan Nama Pemimpin Bertanggungjawab" sqref="C24"/>
    <dataValidation allowBlank="1" showInputMessage="1" showErrorMessage="1" promptTitle="No. Pendaftaran Kump" prompt="Sila isikan No. Pendaftaran Kumpulan: bagi kumpulan yang telah berdaftar dan kini memperbaharui pendaftaran. _x000a__x000a_Kosongkan jika kump baru yang belum pernah berdaftar." sqref="C32"/>
    <dataValidation type="list" allowBlank="1" showInputMessage="1" showErrorMessage="1" errorTitle="Negeri" error="Sila pilih Negeri yang sah!" promptTitle="Negeri" prompt="Sila pilih negeri dari senarai." sqref="C16">
      <formula1>NegeriList</formula1>
    </dataValidation>
    <dataValidation type="custom" allowBlank="1" showInputMessage="1" showErrorMessage="1" errorTitle="Bandar" error="Sila isikan nama bandar dalam HURUF BESAR!" promptTitle="Bandar" prompt="Sila isikan nama bandar (Jika Ada)." sqref="C15">
      <formula1>EXACT(C15,UPPER(C15))</formula1>
    </dataValidation>
    <dataValidation type="list" showInputMessage="1" showErrorMessage="1" errorTitle="Jenis Pendaftaran" error="Sila pilih jenis pendaftaran yang sah!" promptTitle="Jenis Pendaftaran" prompt="Sila pilih jenis Pendaftaran._x000a_PEMBAHARUAN : Untuk memperbaharui pendaftaran._x000a_PENDAFTARAN BARU : Untuk kumpulan baru yang BELUM PERNAH berdaftar." sqref="C36">
      <formula1>JenisDaftarList</formula1>
    </dataValidation>
    <dataValidation allowBlank="1" showInputMessage="1" showErrorMessage="1" promptTitle="Alamat E-mel Pemimpin" prompt="Sila isikan alamat e-mel pemimpin" sqref="C26"/>
    <dataValidation type="list" allowBlank="1" showInputMessage="1" showErrorMessage="1" promptTitle="Pendaftaran Tahun Lepas" prompt="Sila Mengesahkan pendaftaran tahun lepas" sqref="C31">
      <formula1>DaftarTahunLepas</formula1>
    </dataValidation>
    <dataValidation type="custom" allowBlank="1" showInputMessage="1" showErrorMessage="1" errorTitle="Bandar" error="Sila isikan Nombor Telefon Sekolah" promptTitle="No. Tel Sekolah" prompt="Sila isikan Nombor Telefon Sekolah" sqref="C17">
      <formula1>EXACT(C17,UPPER(C17))</formula1>
    </dataValidation>
    <dataValidation allowBlank="1" showInputMessage="1" showErrorMessage="1" promptTitle="No. Telefon Pemimpin" prompt="Sila isikan No. Telefon Pemimpin. Untuk dihubungi ketika kecemasan." sqref="C25"/>
    <dataValidation allowBlank="1" showInputMessage="1" showErrorMessage="1" promptTitle="Alamat E-mel Kumpulan / Sekolah" prompt="Sila isikan alamat e-mel kumpulan." sqref="C18"/>
    <dataValidation allowBlank="1" showInputMessage="1" showErrorMessage="1" promptTitle="Poskod Rumah Pemimpin" prompt="Sila Isikan Poskod Rumah Pemimpin." sqref="C30"/>
  </dataValidations>
  <hyperlinks>
    <hyperlink ref="D2" location="Arahan!A1" tooltip="Go to Previous page" display="&lt;&lt; Previous"/>
    <hyperlink ref="D3" location="Pemimpin!A1" tooltip="Go to Next page" display="Next &gt;&gt;"/>
  </hyperlinks>
  <pageMargins left="0.5" right="0.5" top="0.75" bottom="1" header="0.5" footer="0.5"/>
  <pageSetup paperSize="9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2060"/>
  </sheetPr>
  <dimension ref="B1:L53"/>
  <sheetViews>
    <sheetView showGridLines="0" zoomScale="90" zoomScaleNormal="90" workbookViewId="0">
      <pane ySplit="13" topLeftCell="A14" activePane="bottomLeft" state="frozen"/>
      <selection pane="bottomLeft" activeCell="C14" sqref="C14"/>
    </sheetView>
  </sheetViews>
  <sheetFormatPr defaultColWidth="9.109375" defaultRowHeight="13.2"/>
  <cols>
    <col min="1" max="1" width="2.33203125" style="9" customWidth="1"/>
    <col min="2" max="2" width="4.88671875" style="9" customWidth="1"/>
    <col min="3" max="3" width="55.6640625" style="9" customWidth="1"/>
    <col min="4" max="4" width="18.44140625" style="9" customWidth="1"/>
    <col min="5" max="5" width="13.5546875" style="9" customWidth="1"/>
    <col min="6" max="6" width="15.44140625" style="9" customWidth="1"/>
    <col min="7" max="7" width="17" style="9" customWidth="1"/>
    <col min="8" max="8" width="32.88671875" style="14" hidden="1" customWidth="1"/>
    <col min="9" max="9" width="9.6640625" style="14" hidden="1" customWidth="1"/>
    <col min="10" max="10" width="14" style="14" hidden="1" customWidth="1"/>
    <col min="11" max="11" width="12.109375" style="14" hidden="1" customWidth="1"/>
    <col min="12" max="12" width="16.88671875" style="14" customWidth="1"/>
    <col min="13" max="16384" width="9.109375" style="9"/>
  </cols>
  <sheetData>
    <row r="1" spans="2:12" s="20" customFormat="1" ht="9.9" customHeight="1"/>
    <row r="2" spans="2:12" s="20" customFormat="1" ht="15" customHeight="1">
      <c r="B2" s="21" t="s">
        <v>223</v>
      </c>
      <c r="C2" s="33"/>
      <c r="D2" s="161" t="s">
        <v>4</v>
      </c>
      <c r="E2" s="162"/>
      <c r="F2" s="161" t="s">
        <v>10</v>
      </c>
      <c r="G2" s="162"/>
      <c r="L2" s="22" t="s">
        <v>59</v>
      </c>
    </row>
    <row r="3" spans="2:12" s="20" customFormat="1" ht="12" customHeight="1">
      <c r="B3" s="21" t="s">
        <v>315</v>
      </c>
      <c r="C3" s="34"/>
      <c r="D3" s="23" t="s">
        <v>8</v>
      </c>
      <c r="E3" s="17">
        <f>COUNTIF(E14:E53,"LELAKI")</f>
        <v>0</v>
      </c>
      <c r="F3" s="23" t="s">
        <v>41</v>
      </c>
      <c r="G3" s="17">
        <f>COUNTIF(F14:F53,"MELAYU")</f>
        <v>0</v>
      </c>
      <c r="H3" s="24"/>
      <c r="L3" s="116" t="s">
        <v>60</v>
      </c>
    </row>
    <row r="4" spans="2:12" s="20" customFormat="1" ht="12" customHeight="1">
      <c r="B4" s="159" t="s">
        <v>46</v>
      </c>
      <c r="C4" s="159"/>
      <c r="D4" s="23" t="s">
        <v>9</v>
      </c>
      <c r="E4" s="18">
        <f>COUNTIF(E14:E53,"PEREMPUAN")</f>
        <v>0</v>
      </c>
      <c r="F4" s="23" t="s">
        <v>6</v>
      </c>
      <c r="G4" s="18">
        <f>COUNTIF(F14:F53,"CINA")</f>
        <v>0</v>
      </c>
    </row>
    <row r="5" spans="2:12" s="20" customFormat="1" ht="12" customHeight="1">
      <c r="B5" s="159"/>
      <c r="C5" s="159"/>
      <c r="D5" s="25" t="s">
        <v>45</v>
      </c>
      <c r="E5" s="19">
        <f>IF((COUNTA(C14:C53)=SUM(E3:E4)),(SUM(E3:E4)),"# ERROR #")</f>
        <v>0</v>
      </c>
      <c r="F5" s="23" t="s">
        <v>42</v>
      </c>
      <c r="G5" s="18">
        <f>COUNTIF(F14:F53,"INDIA")</f>
        <v>0</v>
      </c>
      <c r="L5" s="26"/>
    </row>
    <row r="6" spans="2:12" s="20" customFormat="1" ht="12" customHeight="1">
      <c r="B6" s="160" t="s">
        <v>209</v>
      </c>
      <c r="C6" s="160"/>
      <c r="D6" s="163" t="str">
        <f>IF((E5="# ERROR #"),"* Pastikan Bilangan NAMA dan JANTINA adalah SAMA *","")</f>
        <v/>
      </c>
      <c r="E6" s="164"/>
      <c r="F6" s="23" t="s">
        <v>5</v>
      </c>
      <c r="G6" s="18">
        <f>COUNTIF(F14:F53,"KADAZAN")</f>
        <v>0</v>
      </c>
    </row>
    <row r="7" spans="2:12" s="20" customFormat="1" ht="12" customHeight="1">
      <c r="B7" s="160"/>
      <c r="C7" s="160"/>
      <c r="D7" s="165"/>
      <c r="E7" s="166"/>
      <c r="F7" s="23" t="s">
        <v>43</v>
      </c>
      <c r="G7" s="18">
        <f>COUNTIF(F14:F53,"DAYAK")</f>
        <v>0</v>
      </c>
    </row>
    <row r="8" spans="2:12" s="20" customFormat="1" ht="12" customHeight="1">
      <c r="B8" s="160"/>
      <c r="C8" s="160"/>
      <c r="D8" s="165" t="str">
        <f>IF((G9="# ERROR #"),"* Pastikan Bilangan NAMA dan KETURUNAN adalah SAMA *","")</f>
        <v/>
      </c>
      <c r="E8" s="166"/>
      <c r="F8" s="23" t="s">
        <v>44</v>
      </c>
      <c r="G8" s="18">
        <f>COUNTIF(F14:F53,"LAIN-LAIN")</f>
        <v>0</v>
      </c>
    </row>
    <row r="9" spans="2:12" s="20" customFormat="1" ht="12" customHeight="1">
      <c r="B9" s="160"/>
      <c r="C9" s="160"/>
      <c r="D9" s="165"/>
      <c r="E9" s="166"/>
      <c r="F9" s="25" t="s">
        <v>45</v>
      </c>
      <c r="G9" s="19">
        <f>IF((COUNTA(C14:C53)=SUM(G3:G8)),(SUM(G3:G8)),"# ERROR #")</f>
        <v>0</v>
      </c>
      <c r="L9" s="24" t="s">
        <v>250</v>
      </c>
    </row>
    <row r="10" spans="2:12" s="20" customFormat="1" ht="4.95" customHeight="1">
      <c r="B10" s="144"/>
      <c r="C10" s="144"/>
      <c r="D10" s="145"/>
      <c r="E10" s="151"/>
      <c r="F10" s="152"/>
      <c r="G10" s="153"/>
      <c r="L10" s="24"/>
    </row>
    <row r="11" spans="2:12" s="20" customFormat="1" ht="12" customHeight="1">
      <c r="B11" s="155" t="s">
        <v>296</v>
      </c>
      <c r="C11" s="155"/>
      <c r="E11" s="151"/>
      <c r="F11" s="152"/>
      <c r="G11" s="153"/>
      <c r="L11" s="24"/>
    </row>
    <row r="12" spans="2:12" s="20" customFormat="1" ht="5.0999999999999996" customHeight="1">
      <c r="B12" s="27"/>
      <c r="C12" s="27"/>
      <c r="D12" s="27"/>
    </row>
    <row r="13" spans="2:12" s="20" customFormat="1" ht="18" customHeight="1">
      <c r="B13" s="141" t="s">
        <v>47</v>
      </c>
      <c r="C13" s="141" t="s">
        <v>61</v>
      </c>
      <c r="D13" s="142" t="s">
        <v>3</v>
      </c>
      <c r="E13" s="142" t="s">
        <v>4</v>
      </c>
      <c r="F13" s="142" t="s">
        <v>10</v>
      </c>
      <c r="G13" s="143" t="s">
        <v>7</v>
      </c>
      <c r="H13" s="141" t="s">
        <v>279</v>
      </c>
      <c r="I13" s="141" t="s">
        <v>280</v>
      </c>
      <c r="J13" s="141" t="s">
        <v>281</v>
      </c>
      <c r="K13" s="141" t="s">
        <v>282</v>
      </c>
      <c r="L13" s="143" t="s">
        <v>196</v>
      </c>
    </row>
    <row r="14" spans="2:12" ht="15" customHeight="1">
      <c r="B14" s="16">
        <v>1</v>
      </c>
      <c r="C14" s="127"/>
      <c r="D14" s="128"/>
      <c r="E14" s="129"/>
      <c r="F14" s="129"/>
      <c r="G14" s="131"/>
      <c r="H14" s="130"/>
      <c r="I14" s="130"/>
      <c r="J14" s="132"/>
      <c r="K14" s="130"/>
      <c r="L14" s="133"/>
    </row>
    <row r="15" spans="2:12" ht="15" customHeight="1">
      <c r="B15" s="16">
        <v>2</v>
      </c>
      <c r="C15" s="127"/>
      <c r="D15" s="128"/>
      <c r="E15" s="129"/>
      <c r="F15" s="129"/>
      <c r="G15" s="131"/>
      <c r="H15" s="130"/>
      <c r="I15" s="130"/>
      <c r="J15" s="132"/>
      <c r="K15" s="130"/>
      <c r="L15" s="133"/>
    </row>
    <row r="16" spans="2:12" ht="15" customHeight="1">
      <c r="B16" s="16">
        <v>3</v>
      </c>
      <c r="C16" s="127"/>
      <c r="D16" s="128"/>
      <c r="E16" s="129"/>
      <c r="F16" s="129"/>
      <c r="G16" s="131"/>
      <c r="H16" s="130"/>
      <c r="I16" s="130"/>
      <c r="J16" s="132"/>
      <c r="K16" s="130"/>
      <c r="L16" s="133"/>
    </row>
    <row r="17" spans="2:12" ht="15" customHeight="1">
      <c r="B17" s="16">
        <v>4</v>
      </c>
      <c r="C17" s="127"/>
      <c r="D17" s="128"/>
      <c r="E17" s="129"/>
      <c r="F17" s="129"/>
      <c r="G17" s="131"/>
      <c r="H17" s="130"/>
      <c r="I17" s="130"/>
      <c r="J17" s="132"/>
      <c r="K17" s="130"/>
      <c r="L17" s="133"/>
    </row>
    <row r="18" spans="2:12" ht="15" customHeight="1">
      <c r="B18" s="16">
        <v>5</v>
      </c>
      <c r="C18" s="127"/>
      <c r="D18" s="128"/>
      <c r="E18" s="129"/>
      <c r="F18" s="129"/>
      <c r="G18" s="131"/>
      <c r="H18" s="130"/>
      <c r="I18" s="130"/>
      <c r="J18" s="132"/>
      <c r="K18" s="130"/>
      <c r="L18" s="133"/>
    </row>
    <row r="19" spans="2:12" ht="15" customHeight="1">
      <c r="B19" s="16">
        <v>6</v>
      </c>
      <c r="C19" s="127"/>
      <c r="D19" s="128"/>
      <c r="E19" s="129"/>
      <c r="F19" s="129"/>
      <c r="G19" s="131"/>
      <c r="H19" s="130"/>
      <c r="I19" s="130"/>
      <c r="J19" s="132"/>
      <c r="K19" s="130"/>
      <c r="L19" s="133"/>
    </row>
    <row r="20" spans="2:12" ht="15" customHeight="1">
      <c r="B20" s="16">
        <v>7</v>
      </c>
      <c r="C20" s="127"/>
      <c r="D20" s="128"/>
      <c r="E20" s="129"/>
      <c r="F20" s="129"/>
      <c r="G20" s="131"/>
      <c r="H20" s="130"/>
      <c r="I20" s="130"/>
      <c r="J20" s="132"/>
      <c r="K20" s="130"/>
      <c r="L20" s="133"/>
    </row>
    <row r="21" spans="2:12" ht="15" customHeight="1">
      <c r="B21" s="16">
        <v>8</v>
      </c>
      <c r="C21" s="127"/>
      <c r="D21" s="128"/>
      <c r="E21" s="129"/>
      <c r="F21" s="129"/>
      <c r="G21" s="131"/>
      <c r="H21" s="130"/>
      <c r="I21" s="130"/>
      <c r="J21" s="132"/>
      <c r="K21" s="130"/>
      <c r="L21" s="133"/>
    </row>
    <row r="22" spans="2:12" ht="15" customHeight="1">
      <c r="B22" s="16">
        <v>9</v>
      </c>
      <c r="C22" s="127"/>
      <c r="D22" s="128"/>
      <c r="E22" s="129"/>
      <c r="F22" s="129"/>
      <c r="G22" s="131"/>
      <c r="H22" s="130"/>
      <c r="I22" s="130"/>
      <c r="J22" s="132"/>
      <c r="K22" s="130"/>
      <c r="L22" s="133"/>
    </row>
    <row r="23" spans="2:12" ht="15" customHeight="1">
      <c r="B23" s="16">
        <v>10</v>
      </c>
      <c r="C23" s="127"/>
      <c r="D23" s="128"/>
      <c r="E23" s="129"/>
      <c r="F23" s="129"/>
      <c r="G23" s="131"/>
      <c r="H23" s="130"/>
      <c r="I23" s="130"/>
      <c r="J23" s="132"/>
      <c r="K23" s="130"/>
      <c r="L23" s="133"/>
    </row>
    <row r="24" spans="2:12" ht="15" customHeight="1">
      <c r="B24" s="16">
        <v>11</v>
      </c>
      <c r="C24" s="127"/>
      <c r="D24" s="128"/>
      <c r="E24" s="129"/>
      <c r="F24" s="129"/>
      <c r="G24" s="131"/>
      <c r="H24" s="130"/>
      <c r="I24" s="130"/>
      <c r="J24" s="132"/>
      <c r="K24" s="130"/>
      <c r="L24" s="133"/>
    </row>
    <row r="25" spans="2:12" ht="15" customHeight="1">
      <c r="B25" s="16">
        <v>12</v>
      </c>
      <c r="C25" s="127"/>
      <c r="D25" s="128"/>
      <c r="E25" s="129"/>
      <c r="F25" s="129"/>
      <c r="G25" s="131"/>
      <c r="H25" s="130"/>
      <c r="I25" s="130"/>
      <c r="J25" s="132"/>
      <c r="K25" s="130"/>
      <c r="L25" s="133"/>
    </row>
    <row r="26" spans="2:12" ht="15" customHeight="1">
      <c r="B26" s="16">
        <v>13</v>
      </c>
      <c r="C26" s="127"/>
      <c r="D26" s="128"/>
      <c r="E26" s="129"/>
      <c r="F26" s="129"/>
      <c r="G26" s="131"/>
      <c r="H26" s="130"/>
      <c r="I26" s="130"/>
      <c r="J26" s="132"/>
      <c r="K26" s="130"/>
      <c r="L26" s="133"/>
    </row>
    <row r="27" spans="2:12" ht="15" customHeight="1">
      <c r="B27" s="16">
        <v>14</v>
      </c>
      <c r="C27" s="127"/>
      <c r="D27" s="128"/>
      <c r="E27" s="129"/>
      <c r="F27" s="129"/>
      <c r="G27" s="131"/>
      <c r="H27" s="130"/>
      <c r="I27" s="130"/>
      <c r="J27" s="132"/>
      <c r="K27" s="130"/>
      <c r="L27" s="133"/>
    </row>
    <row r="28" spans="2:12" ht="15" customHeight="1">
      <c r="B28" s="16">
        <v>15</v>
      </c>
      <c r="C28" s="127"/>
      <c r="D28" s="128"/>
      <c r="E28" s="129"/>
      <c r="F28" s="129"/>
      <c r="G28" s="131"/>
      <c r="H28" s="130"/>
      <c r="I28" s="130"/>
      <c r="J28" s="132"/>
      <c r="K28" s="130"/>
      <c r="L28" s="133"/>
    </row>
    <row r="29" spans="2:12" ht="15" customHeight="1">
      <c r="B29" s="16">
        <v>16</v>
      </c>
      <c r="C29" s="127"/>
      <c r="D29" s="128"/>
      <c r="E29" s="129"/>
      <c r="F29" s="129"/>
      <c r="G29" s="131"/>
      <c r="H29" s="130"/>
      <c r="I29" s="130"/>
      <c r="J29" s="132"/>
      <c r="K29" s="130"/>
      <c r="L29" s="133"/>
    </row>
    <row r="30" spans="2:12" ht="15" customHeight="1">
      <c r="B30" s="16">
        <v>17</v>
      </c>
      <c r="C30" s="127"/>
      <c r="D30" s="128"/>
      <c r="E30" s="129"/>
      <c r="F30" s="129"/>
      <c r="G30" s="131"/>
      <c r="H30" s="130"/>
      <c r="I30" s="130"/>
      <c r="J30" s="132"/>
      <c r="K30" s="130"/>
      <c r="L30" s="133"/>
    </row>
    <row r="31" spans="2:12" ht="15" customHeight="1">
      <c r="B31" s="16">
        <v>18</v>
      </c>
      <c r="C31" s="127"/>
      <c r="D31" s="128"/>
      <c r="E31" s="129"/>
      <c r="F31" s="129"/>
      <c r="G31" s="131"/>
      <c r="H31" s="130"/>
      <c r="I31" s="130"/>
      <c r="J31" s="132"/>
      <c r="K31" s="130"/>
      <c r="L31" s="133"/>
    </row>
    <row r="32" spans="2:12" ht="15" customHeight="1">
      <c r="B32" s="16">
        <v>19</v>
      </c>
      <c r="C32" s="127"/>
      <c r="D32" s="128"/>
      <c r="E32" s="129"/>
      <c r="F32" s="129"/>
      <c r="G32" s="131"/>
      <c r="H32" s="130"/>
      <c r="I32" s="130"/>
      <c r="J32" s="132"/>
      <c r="K32" s="130"/>
      <c r="L32" s="133"/>
    </row>
    <row r="33" spans="2:12" ht="15" customHeight="1">
      <c r="B33" s="16">
        <v>20</v>
      </c>
      <c r="C33" s="127"/>
      <c r="D33" s="128"/>
      <c r="E33" s="129"/>
      <c r="F33" s="129"/>
      <c r="G33" s="131"/>
      <c r="H33" s="130"/>
      <c r="I33" s="130"/>
      <c r="J33" s="132"/>
      <c r="K33" s="130"/>
      <c r="L33" s="133"/>
    </row>
    <row r="34" spans="2:12" ht="15" customHeight="1">
      <c r="B34" s="16">
        <v>21</v>
      </c>
      <c r="C34" s="127"/>
      <c r="D34" s="128"/>
      <c r="E34" s="129"/>
      <c r="F34" s="129"/>
      <c r="G34" s="131"/>
      <c r="H34" s="130"/>
      <c r="I34" s="130"/>
      <c r="J34" s="132"/>
      <c r="K34" s="130"/>
      <c r="L34" s="133"/>
    </row>
    <row r="35" spans="2:12" ht="15" customHeight="1">
      <c r="B35" s="16">
        <v>22</v>
      </c>
      <c r="C35" s="127"/>
      <c r="D35" s="128"/>
      <c r="E35" s="129"/>
      <c r="F35" s="129"/>
      <c r="G35" s="131"/>
      <c r="H35" s="130"/>
      <c r="I35" s="130"/>
      <c r="J35" s="132"/>
      <c r="K35" s="130"/>
      <c r="L35" s="133"/>
    </row>
    <row r="36" spans="2:12" ht="15" customHeight="1">
      <c r="B36" s="16">
        <v>23</v>
      </c>
      <c r="C36" s="127"/>
      <c r="D36" s="128"/>
      <c r="E36" s="129"/>
      <c r="F36" s="129"/>
      <c r="G36" s="131"/>
      <c r="H36" s="130"/>
      <c r="I36" s="130"/>
      <c r="J36" s="132"/>
      <c r="K36" s="130"/>
      <c r="L36" s="133"/>
    </row>
    <row r="37" spans="2:12" ht="15" customHeight="1">
      <c r="B37" s="16">
        <v>24</v>
      </c>
      <c r="C37" s="127"/>
      <c r="D37" s="128"/>
      <c r="E37" s="129"/>
      <c r="F37" s="129"/>
      <c r="G37" s="131"/>
      <c r="H37" s="130"/>
      <c r="I37" s="130"/>
      <c r="J37" s="132"/>
      <c r="K37" s="130"/>
      <c r="L37" s="133"/>
    </row>
    <row r="38" spans="2:12" ht="15" customHeight="1">
      <c r="B38" s="16">
        <v>25</v>
      </c>
      <c r="C38" s="127"/>
      <c r="D38" s="128"/>
      <c r="E38" s="129"/>
      <c r="F38" s="129"/>
      <c r="G38" s="131"/>
      <c r="H38" s="130"/>
      <c r="I38" s="130"/>
      <c r="J38" s="132"/>
      <c r="K38" s="130"/>
      <c r="L38" s="133"/>
    </row>
    <row r="39" spans="2:12" ht="15" customHeight="1">
      <c r="B39" s="16">
        <v>26</v>
      </c>
      <c r="C39" s="127"/>
      <c r="D39" s="128"/>
      <c r="E39" s="129"/>
      <c r="F39" s="129"/>
      <c r="G39" s="131"/>
      <c r="H39" s="130"/>
      <c r="I39" s="130"/>
      <c r="J39" s="132"/>
      <c r="K39" s="130"/>
      <c r="L39" s="133"/>
    </row>
    <row r="40" spans="2:12" ht="15" customHeight="1">
      <c r="B40" s="16">
        <v>27</v>
      </c>
      <c r="C40" s="127"/>
      <c r="D40" s="128"/>
      <c r="E40" s="129"/>
      <c r="F40" s="129"/>
      <c r="G40" s="131"/>
      <c r="H40" s="130"/>
      <c r="I40" s="130"/>
      <c r="J40" s="132"/>
      <c r="K40" s="130"/>
      <c r="L40" s="133"/>
    </row>
    <row r="41" spans="2:12" ht="15" customHeight="1">
      <c r="B41" s="16">
        <v>28</v>
      </c>
      <c r="C41" s="127"/>
      <c r="D41" s="128"/>
      <c r="E41" s="129"/>
      <c r="F41" s="129"/>
      <c r="G41" s="131"/>
      <c r="H41" s="130"/>
      <c r="I41" s="130"/>
      <c r="J41" s="132"/>
      <c r="K41" s="130"/>
      <c r="L41" s="133"/>
    </row>
    <row r="42" spans="2:12" ht="15" customHeight="1">
      <c r="B42" s="16">
        <v>29</v>
      </c>
      <c r="C42" s="127"/>
      <c r="D42" s="128"/>
      <c r="E42" s="129"/>
      <c r="F42" s="129"/>
      <c r="G42" s="131"/>
      <c r="H42" s="130"/>
      <c r="I42" s="130"/>
      <c r="J42" s="132"/>
      <c r="K42" s="130"/>
      <c r="L42" s="133"/>
    </row>
    <row r="43" spans="2:12" ht="15" customHeight="1">
      <c r="B43" s="16">
        <v>30</v>
      </c>
      <c r="C43" s="127"/>
      <c r="D43" s="128"/>
      <c r="E43" s="129"/>
      <c r="F43" s="129"/>
      <c r="G43" s="131"/>
      <c r="H43" s="130"/>
      <c r="I43" s="130"/>
      <c r="J43" s="132"/>
      <c r="K43" s="130"/>
      <c r="L43" s="133"/>
    </row>
    <row r="44" spans="2:12" ht="15" customHeight="1">
      <c r="B44" s="16">
        <v>31</v>
      </c>
      <c r="C44" s="127"/>
      <c r="D44" s="128"/>
      <c r="E44" s="129"/>
      <c r="F44" s="129"/>
      <c r="G44" s="131"/>
      <c r="H44" s="130"/>
      <c r="I44" s="130"/>
      <c r="J44" s="132"/>
      <c r="K44" s="130"/>
      <c r="L44" s="133"/>
    </row>
    <row r="45" spans="2:12" ht="15" customHeight="1">
      <c r="B45" s="16">
        <v>32</v>
      </c>
      <c r="C45" s="127"/>
      <c r="D45" s="128"/>
      <c r="E45" s="129"/>
      <c r="F45" s="129"/>
      <c r="G45" s="131"/>
      <c r="H45" s="130"/>
      <c r="I45" s="130"/>
      <c r="J45" s="132"/>
      <c r="K45" s="130"/>
      <c r="L45" s="133"/>
    </row>
    <row r="46" spans="2:12" ht="15" customHeight="1">
      <c r="B46" s="16">
        <v>33</v>
      </c>
      <c r="C46" s="11"/>
      <c r="D46" s="12"/>
      <c r="E46" s="13"/>
      <c r="F46" s="13"/>
      <c r="G46" s="59"/>
      <c r="H46" s="15"/>
      <c r="I46" s="15"/>
      <c r="J46" s="61"/>
      <c r="K46" s="15"/>
      <c r="L46" s="13"/>
    </row>
    <row r="47" spans="2:12" ht="15" customHeight="1">
      <c r="B47" s="16">
        <v>34</v>
      </c>
      <c r="C47" s="11"/>
      <c r="D47" s="12"/>
      <c r="E47" s="13"/>
      <c r="F47" s="13"/>
      <c r="G47" s="59"/>
      <c r="H47" s="15">
        <f t="shared" ref="H47:H53" si="0">PPM_Negeri</f>
        <v>0</v>
      </c>
      <c r="I47" s="15">
        <f t="shared" ref="I47:I53" si="1">PPM_Daerah</f>
        <v>0</v>
      </c>
      <c r="J47" s="61">
        <f t="shared" ref="J47:J53" si="2">No_Kump</f>
        <v>0</v>
      </c>
      <c r="K47" s="15">
        <f t="shared" ref="K47:K53" si="3">Nama_Sek</f>
        <v>0</v>
      </c>
      <c r="L47" s="13"/>
    </row>
    <row r="48" spans="2:12" ht="15" customHeight="1">
      <c r="B48" s="16">
        <v>35</v>
      </c>
      <c r="C48" s="11"/>
      <c r="D48" s="12"/>
      <c r="E48" s="13"/>
      <c r="F48" s="13"/>
      <c r="G48" s="59"/>
      <c r="H48" s="15">
        <f t="shared" si="0"/>
        <v>0</v>
      </c>
      <c r="I48" s="15">
        <f t="shared" si="1"/>
        <v>0</v>
      </c>
      <c r="J48" s="61">
        <f t="shared" si="2"/>
        <v>0</v>
      </c>
      <c r="K48" s="15">
        <f t="shared" si="3"/>
        <v>0</v>
      </c>
      <c r="L48" s="13"/>
    </row>
    <row r="49" spans="2:12" ht="15" customHeight="1">
      <c r="B49" s="16">
        <v>36</v>
      </c>
      <c r="C49" s="11"/>
      <c r="D49" s="12"/>
      <c r="E49" s="13"/>
      <c r="F49" s="13"/>
      <c r="G49" s="59"/>
      <c r="H49" s="15">
        <f t="shared" si="0"/>
        <v>0</v>
      </c>
      <c r="I49" s="15">
        <f t="shared" si="1"/>
        <v>0</v>
      </c>
      <c r="J49" s="61">
        <f t="shared" si="2"/>
        <v>0</v>
      </c>
      <c r="K49" s="15">
        <f t="shared" si="3"/>
        <v>0</v>
      </c>
      <c r="L49" s="13"/>
    </row>
    <row r="50" spans="2:12" ht="15" customHeight="1">
      <c r="B50" s="16">
        <v>37</v>
      </c>
      <c r="C50" s="11"/>
      <c r="D50" s="12"/>
      <c r="E50" s="13"/>
      <c r="F50" s="13"/>
      <c r="G50" s="59"/>
      <c r="H50" s="15">
        <f t="shared" si="0"/>
        <v>0</v>
      </c>
      <c r="I50" s="15">
        <f t="shared" si="1"/>
        <v>0</v>
      </c>
      <c r="J50" s="61">
        <f t="shared" si="2"/>
        <v>0</v>
      </c>
      <c r="K50" s="15">
        <f t="shared" si="3"/>
        <v>0</v>
      </c>
      <c r="L50" s="13"/>
    </row>
    <row r="51" spans="2:12" ht="15" customHeight="1">
      <c r="B51" s="16">
        <v>38</v>
      </c>
      <c r="C51" s="11"/>
      <c r="D51" s="12"/>
      <c r="E51" s="13"/>
      <c r="F51" s="13"/>
      <c r="G51" s="59"/>
      <c r="H51" s="15">
        <f t="shared" si="0"/>
        <v>0</v>
      </c>
      <c r="I51" s="15">
        <f t="shared" si="1"/>
        <v>0</v>
      </c>
      <c r="J51" s="61">
        <f t="shared" si="2"/>
        <v>0</v>
      </c>
      <c r="K51" s="15">
        <f t="shared" si="3"/>
        <v>0</v>
      </c>
      <c r="L51" s="13"/>
    </row>
    <row r="52" spans="2:12" ht="15" customHeight="1">
      <c r="B52" s="16">
        <v>39</v>
      </c>
      <c r="C52" s="11"/>
      <c r="D52" s="12"/>
      <c r="E52" s="13"/>
      <c r="F52" s="13"/>
      <c r="G52" s="59"/>
      <c r="H52" s="15">
        <f t="shared" si="0"/>
        <v>0</v>
      </c>
      <c r="I52" s="15">
        <f t="shared" si="1"/>
        <v>0</v>
      </c>
      <c r="J52" s="61">
        <f t="shared" si="2"/>
        <v>0</v>
      </c>
      <c r="K52" s="15">
        <f t="shared" si="3"/>
        <v>0</v>
      </c>
      <c r="L52" s="13"/>
    </row>
    <row r="53" spans="2:12" ht="15" customHeight="1">
      <c r="B53" s="16">
        <v>40</v>
      </c>
      <c r="C53" s="11"/>
      <c r="D53" s="12"/>
      <c r="E53" s="13"/>
      <c r="F53" s="13"/>
      <c r="G53" s="59"/>
      <c r="H53" s="15">
        <f t="shared" si="0"/>
        <v>0</v>
      </c>
      <c r="I53" s="15">
        <f t="shared" si="1"/>
        <v>0</v>
      </c>
      <c r="J53" s="61">
        <f t="shared" si="2"/>
        <v>0</v>
      </c>
      <c r="K53" s="15">
        <f t="shared" si="3"/>
        <v>0</v>
      </c>
      <c r="L53" s="13"/>
    </row>
  </sheetData>
  <sheetProtection password="C627" sheet="1" objects="1" scenarios="1" formatCells="0" formatColumns="0" formatRows="0" insertColumns="0" insertRows="0" insertHyperlinks="0" deleteColumns="0" deleteRows="0" sort="0" autoFilter="0" pivotTables="0"/>
  <dataConsolidate/>
  <mergeCells count="6">
    <mergeCell ref="B4:C5"/>
    <mergeCell ref="B6:C9"/>
    <mergeCell ref="F2:G2"/>
    <mergeCell ref="D6:E7"/>
    <mergeCell ref="D8:E9"/>
    <mergeCell ref="D2:E2"/>
  </mergeCells>
  <phoneticPr fontId="0" type="noConversion"/>
  <conditionalFormatting sqref="E5 G9:G11">
    <cfRule type="cellIs" dxfId="1" priority="1" stopIfTrue="1" operator="equal">
      <formula>"# ERROR #"</formula>
    </cfRule>
  </conditionalFormatting>
  <dataValidations count="6">
    <dataValidation type="list" allowBlank="1" showInputMessage="1" showErrorMessage="1" errorTitle="Jantina" error="Sila pilih jantina 'Lelaki' atau 'Perempuan'" promptTitle="Jantina" prompt="Sila pilih jantina dari senarai" sqref="E14:E53">
      <formula1>JantinaList</formula1>
    </dataValidation>
    <dataValidation type="list" allowBlank="1" showInputMessage="1" showErrorMessage="1" errorTitle="Keturunan" error="Sila pilih Keturunan yang sah!" promptTitle="Keturunan" prompt="Sila pilih keturunan dari senarai" sqref="F14:F53">
      <formula1>KeturunanList</formula1>
    </dataValidation>
    <dataValidation type="date" allowBlank="1" showInputMessage="1" showErrorMessage="1" errorTitle="Tarikh Lahir" error="Sila isikan Tarikh Lahir yang sah!_x000a_" promptTitle="Tarikh Lahir" prompt="Sila masukkan tarikh lahir (YYYY/MM/DD)" sqref="G14:G53">
      <formula1>1</formula1>
      <formula2>40179</formula2>
    </dataValidation>
    <dataValidation type="custom" allowBlank="1" showInputMessage="1" showErrorMessage="1" errorTitle="Huruf Besar" error="Sila isikan nama dalam HURUF BESAR sahaja!" promptTitle="Nama Penuh" prompt="Isikan Nama Penuh ahli dalam HURUF BESAR, seperti dalam Kad Pengenalan." sqref="C14:C53">
      <formula1>EXACT(C14,UPPER(C14))</formula1>
    </dataValidation>
    <dataValidation type="textLength" allowBlank="1" showInputMessage="1" showErrorMessage="1" errorTitle="No K.P." error="Sila isikan No K.P. yang sah!_x000a_Tanpa sengkang." promptTitle="No K.P." prompt="Sila isikan No K.P. TANPA SENGKANG" sqref="D14:D53">
      <formula1>5</formula1>
      <formula2>12</formula2>
    </dataValidation>
    <dataValidation type="list" errorStyle="warning" showInputMessage="1" showErrorMessage="1" errorTitle="Pangkat" error="Sila Pilih Pangkat Yang Sah" promptTitle="Pangkat" prompt="Sila Pilih Pangkat Daripada Senarai" sqref="L14:L53">
      <formula1>Pangkat</formula1>
    </dataValidation>
  </dataValidations>
  <hyperlinks>
    <hyperlink ref="L2" location="Kump!A1" tooltip="Go to Previous page" display="&lt;&lt; Previous"/>
    <hyperlink ref="L3" location="Pengakap!A1" tooltip="Go to Next page" display="Next &gt;&gt;"/>
  </hyperlinks>
  <pageMargins left="0.13" right="0.2" top="0.5" bottom="0.75" header="0.5" footer="0.5"/>
  <pageSetup paperSize="9" orientation="landscape" r:id="rId1"/>
  <headerFooter alignWithMargins="0"/>
  <ignoredErrors>
    <ignoredError sqref="G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92D050"/>
  </sheetPr>
  <dimension ref="B1:L313"/>
  <sheetViews>
    <sheetView showGridLines="0" zoomScale="90" zoomScaleNormal="90" workbookViewId="0">
      <pane ySplit="13" topLeftCell="A305" activePane="bottomLeft" state="frozen"/>
      <selection pane="bottomLeft" activeCell="C13" sqref="C13"/>
    </sheetView>
  </sheetViews>
  <sheetFormatPr defaultColWidth="9.109375" defaultRowHeight="13.2"/>
  <cols>
    <col min="1" max="1" width="1.109375" style="9" customWidth="1"/>
    <col min="2" max="2" width="4.88671875" style="9" customWidth="1"/>
    <col min="3" max="3" width="55.6640625" style="9" customWidth="1"/>
    <col min="4" max="4" width="16.88671875" style="9" bestFit="1" customWidth="1"/>
    <col min="5" max="5" width="13.5546875" style="9" customWidth="1"/>
    <col min="6" max="6" width="15.44140625" style="9" customWidth="1"/>
    <col min="7" max="7" width="17" style="9" customWidth="1"/>
    <col min="8" max="8" width="35.44140625" style="14" hidden="1" customWidth="1"/>
    <col min="9" max="9" width="9.6640625" style="14" hidden="1" customWidth="1"/>
    <col min="10" max="10" width="15.109375" style="14" hidden="1" customWidth="1"/>
    <col min="11" max="11" width="19.44140625" style="14" hidden="1" customWidth="1"/>
    <col min="12" max="12" width="21.33203125" style="9" customWidth="1"/>
    <col min="13" max="16384" width="9.109375" style="9"/>
  </cols>
  <sheetData>
    <row r="1" spans="2:12" s="20" customFormat="1" ht="9.9" customHeight="1"/>
    <row r="2" spans="2:12" s="20" customFormat="1" ht="15" customHeight="1">
      <c r="B2" s="21" t="s">
        <v>223</v>
      </c>
      <c r="C2" s="64"/>
      <c r="D2" s="161" t="s">
        <v>4</v>
      </c>
      <c r="E2" s="162"/>
      <c r="F2" s="161" t="s">
        <v>10</v>
      </c>
      <c r="G2" s="162"/>
      <c r="L2" s="22" t="s">
        <v>59</v>
      </c>
    </row>
    <row r="3" spans="2:12" s="20" customFormat="1" ht="12" customHeight="1">
      <c r="B3" s="21" t="s">
        <v>315</v>
      </c>
      <c r="C3" s="65"/>
      <c r="D3" s="23" t="s">
        <v>8</v>
      </c>
      <c r="E3" s="17">
        <f>COUNTIF(E14:E313,"LELAKI")</f>
        <v>0</v>
      </c>
      <c r="F3" s="23" t="s">
        <v>41</v>
      </c>
      <c r="G3" s="17">
        <f>COUNTIF(F14:F313,"MELAYU")</f>
        <v>0</v>
      </c>
      <c r="H3" s="24"/>
      <c r="L3" s="22" t="s">
        <v>60</v>
      </c>
    </row>
    <row r="4" spans="2:12" s="20" customFormat="1" ht="12" customHeight="1">
      <c r="B4" s="159" t="s">
        <v>46</v>
      </c>
      <c r="C4" s="167"/>
      <c r="D4" s="23" t="s">
        <v>9</v>
      </c>
      <c r="E4" s="18">
        <f>COUNTIF(E14:E313,"PEREMPUAN")</f>
        <v>0</v>
      </c>
      <c r="F4" s="23" t="s">
        <v>6</v>
      </c>
      <c r="G4" s="18">
        <f>COUNTIF(F14:F313,"CINA")</f>
        <v>0</v>
      </c>
    </row>
    <row r="5" spans="2:12" s="20" customFormat="1" ht="12" customHeight="1">
      <c r="B5" s="159"/>
      <c r="C5" s="167"/>
      <c r="D5" s="25" t="s">
        <v>45</v>
      </c>
      <c r="E5" s="19">
        <f>IF((COUNTA(C14:C313)=SUM(E3:E4)),(SUM(E3:E4)),"# ERROR #")</f>
        <v>0</v>
      </c>
      <c r="F5" s="23" t="s">
        <v>42</v>
      </c>
      <c r="G5" s="18">
        <f>COUNTIF(F14:F313,"INDIA")</f>
        <v>0</v>
      </c>
      <c r="L5" s="26"/>
    </row>
    <row r="6" spans="2:12" s="20" customFormat="1" ht="12" customHeight="1">
      <c r="B6" s="168" t="s">
        <v>211</v>
      </c>
      <c r="C6" s="168"/>
      <c r="D6" s="163" t="str">
        <f>IF((E5="# ERROR #"),"* Pastikan Bilangan NAMA dan JANTINA adalah SAMA *","")</f>
        <v/>
      </c>
      <c r="E6" s="164"/>
      <c r="F6" s="23" t="s">
        <v>5</v>
      </c>
      <c r="G6" s="18">
        <f>COUNTIF(F14:F313,"KADAZAN")</f>
        <v>0</v>
      </c>
    </row>
    <row r="7" spans="2:12" s="20" customFormat="1" ht="12" customHeight="1">
      <c r="B7" s="168"/>
      <c r="C7" s="168"/>
      <c r="D7" s="165"/>
      <c r="E7" s="166"/>
      <c r="F7" s="23" t="s">
        <v>43</v>
      </c>
      <c r="G7" s="18">
        <f>COUNTIF(F14:F313,"DAYAK")</f>
        <v>0</v>
      </c>
    </row>
    <row r="8" spans="2:12" s="20" customFormat="1" ht="12" customHeight="1">
      <c r="B8" s="168"/>
      <c r="C8" s="168"/>
      <c r="D8" s="165" t="str">
        <f>IF((G9="# ERROR #"),"* Pastikan Bilangan NAMA dan KETURUNAN adalah SAMA *","")</f>
        <v/>
      </c>
      <c r="E8" s="166"/>
      <c r="F8" s="23" t="s">
        <v>44</v>
      </c>
      <c r="G8" s="18">
        <f>COUNTIF(F14:F313,"LAIN-LAIN")</f>
        <v>0</v>
      </c>
    </row>
    <row r="9" spans="2:12" s="20" customFormat="1" ht="12" customHeight="1">
      <c r="B9" s="168"/>
      <c r="C9" s="168"/>
      <c r="D9" s="165"/>
      <c r="E9" s="166"/>
      <c r="F9" s="25" t="s">
        <v>45</v>
      </c>
      <c r="G9" s="19">
        <f>IF((COUNTA(C14:C313)=SUM(G3:G8)),(SUM(G3:G8)),"# ERROR #")</f>
        <v>0</v>
      </c>
    </row>
    <row r="10" spans="2:12" s="20" customFormat="1" ht="4.95" customHeight="1">
      <c r="B10" s="146"/>
      <c r="C10" s="146"/>
      <c r="D10" s="145"/>
      <c r="E10" s="151"/>
      <c r="F10" s="152"/>
      <c r="G10" s="153"/>
    </row>
    <row r="11" spans="2:12" s="20" customFormat="1" ht="12" customHeight="1">
      <c r="B11" s="146"/>
      <c r="C11" s="155" t="s">
        <v>296</v>
      </c>
      <c r="D11" s="145"/>
      <c r="E11" s="151"/>
      <c r="F11" s="152"/>
      <c r="G11" s="153"/>
    </row>
    <row r="12" spans="2:12" s="20" customFormat="1" ht="5.0999999999999996" customHeight="1">
      <c r="B12" s="27"/>
      <c r="C12" s="27"/>
      <c r="D12" s="27"/>
    </row>
    <row r="13" spans="2:12" s="20" customFormat="1" ht="18" customHeight="1">
      <c r="B13" s="66" t="s">
        <v>47</v>
      </c>
      <c r="C13" s="66" t="s">
        <v>61</v>
      </c>
      <c r="D13" s="67" t="s">
        <v>3</v>
      </c>
      <c r="E13" s="67" t="s">
        <v>4</v>
      </c>
      <c r="F13" s="67" t="s">
        <v>10</v>
      </c>
      <c r="G13" s="67" t="s">
        <v>7</v>
      </c>
      <c r="H13" s="66" t="s">
        <v>279</v>
      </c>
      <c r="I13" s="66" t="s">
        <v>280</v>
      </c>
      <c r="J13" s="66" t="s">
        <v>281</v>
      </c>
      <c r="K13" s="66" t="s">
        <v>282</v>
      </c>
      <c r="L13" s="67" t="s">
        <v>203</v>
      </c>
    </row>
    <row r="14" spans="2:12" ht="15" customHeight="1">
      <c r="B14" s="10">
        <v>1</v>
      </c>
      <c r="C14" s="134"/>
      <c r="D14" s="135"/>
      <c r="E14" s="136"/>
      <c r="F14" s="136"/>
      <c r="G14" s="137"/>
      <c r="H14" s="15"/>
      <c r="I14" s="15"/>
      <c r="J14" s="61"/>
      <c r="K14" s="15"/>
      <c r="L14" s="13"/>
    </row>
    <row r="15" spans="2:12" ht="15" customHeight="1">
      <c r="B15" s="10">
        <v>2</v>
      </c>
      <c r="C15" s="134"/>
      <c r="D15" s="135"/>
      <c r="E15" s="136"/>
      <c r="F15" s="136"/>
      <c r="G15" s="137"/>
      <c r="H15" s="15"/>
      <c r="I15" s="15"/>
      <c r="J15" s="61"/>
      <c r="K15" s="15"/>
      <c r="L15" s="13"/>
    </row>
    <row r="16" spans="2:12" ht="15" customHeight="1">
      <c r="B16" s="10">
        <v>3</v>
      </c>
      <c r="C16" s="134"/>
      <c r="D16" s="135"/>
      <c r="E16" s="136"/>
      <c r="F16" s="136"/>
      <c r="G16" s="137"/>
      <c r="H16" s="15"/>
      <c r="I16" s="15"/>
      <c r="J16" s="61"/>
      <c r="K16" s="15"/>
      <c r="L16" s="13"/>
    </row>
    <row r="17" spans="2:12" ht="15" customHeight="1">
      <c r="B17" s="10">
        <v>4</v>
      </c>
      <c r="C17" s="134"/>
      <c r="D17" s="135"/>
      <c r="E17" s="136"/>
      <c r="F17" s="136"/>
      <c r="G17" s="137"/>
      <c r="H17" s="15"/>
      <c r="I17" s="15"/>
      <c r="J17" s="61"/>
      <c r="K17" s="15"/>
      <c r="L17" s="13"/>
    </row>
    <row r="18" spans="2:12" ht="15" customHeight="1">
      <c r="B18" s="10">
        <v>5</v>
      </c>
      <c r="C18" s="134"/>
      <c r="D18" s="135"/>
      <c r="E18" s="136"/>
      <c r="F18" s="136"/>
      <c r="G18" s="137"/>
      <c r="H18" s="15"/>
      <c r="I18" s="15"/>
      <c r="J18" s="61"/>
      <c r="K18" s="15"/>
      <c r="L18" s="13"/>
    </row>
    <row r="19" spans="2:12" ht="15" customHeight="1">
      <c r="B19" s="10">
        <v>6</v>
      </c>
      <c r="C19" s="134"/>
      <c r="D19" s="135"/>
      <c r="E19" s="136"/>
      <c r="F19" s="136"/>
      <c r="G19" s="137"/>
      <c r="H19" s="15"/>
      <c r="I19" s="15"/>
      <c r="J19" s="61"/>
      <c r="K19" s="15"/>
      <c r="L19" s="13"/>
    </row>
    <row r="20" spans="2:12" ht="15" customHeight="1">
      <c r="B20" s="10">
        <v>7</v>
      </c>
      <c r="C20" s="134"/>
      <c r="D20" s="135"/>
      <c r="E20" s="136"/>
      <c r="F20" s="136"/>
      <c r="G20" s="137"/>
      <c r="H20" s="15"/>
      <c r="I20" s="15"/>
      <c r="J20" s="61"/>
      <c r="K20" s="15"/>
      <c r="L20" s="13"/>
    </row>
    <row r="21" spans="2:12" ht="15" customHeight="1">
      <c r="B21" s="10">
        <v>8</v>
      </c>
      <c r="C21" s="134"/>
      <c r="D21" s="135"/>
      <c r="E21" s="136"/>
      <c r="F21" s="136"/>
      <c r="G21" s="137"/>
      <c r="H21" s="15"/>
      <c r="I21" s="15"/>
      <c r="J21" s="61"/>
      <c r="K21" s="15"/>
      <c r="L21" s="13"/>
    </row>
    <row r="22" spans="2:12" ht="15" customHeight="1">
      <c r="B22" s="10">
        <v>9</v>
      </c>
      <c r="C22" s="134"/>
      <c r="D22" s="135"/>
      <c r="E22" s="136"/>
      <c r="F22" s="136"/>
      <c r="G22" s="137"/>
      <c r="H22" s="15"/>
      <c r="I22" s="15"/>
      <c r="J22" s="61"/>
      <c r="K22" s="15"/>
      <c r="L22" s="13"/>
    </row>
    <row r="23" spans="2:12" ht="15" customHeight="1">
      <c r="B23" s="10">
        <v>10</v>
      </c>
      <c r="C23" s="134"/>
      <c r="D23" s="135"/>
      <c r="E23" s="136"/>
      <c r="F23" s="136"/>
      <c r="G23" s="137"/>
      <c r="H23" s="15"/>
      <c r="I23" s="15"/>
      <c r="J23" s="61"/>
      <c r="K23" s="15"/>
      <c r="L23" s="13"/>
    </row>
    <row r="24" spans="2:12" ht="15" customHeight="1">
      <c r="B24" s="10">
        <v>11</v>
      </c>
      <c r="C24" s="134"/>
      <c r="D24" s="135"/>
      <c r="E24" s="136"/>
      <c r="F24" s="136"/>
      <c r="G24" s="137"/>
      <c r="H24" s="15"/>
      <c r="I24" s="15"/>
      <c r="J24" s="61"/>
      <c r="K24" s="15"/>
      <c r="L24" s="13"/>
    </row>
    <row r="25" spans="2:12" ht="15" customHeight="1">
      <c r="B25" s="10">
        <v>12</v>
      </c>
      <c r="C25" s="134"/>
      <c r="D25" s="135"/>
      <c r="E25" s="136"/>
      <c r="F25" s="136"/>
      <c r="G25" s="137"/>
      <c r="H25" s="15"/>
      <c r="I25" s="15"/>
      <c r="J25" s="61"/>
      <c r="K25" s="15"/>
      <c r="L25" s="13"/>
    </row>
    <row r="26" spans="2:12" ht="15" customHeight="1">
      <c r="B26" s="10">
        <v>13</v>
      </c>
      <c r="C26" s="134"/>
      <c r="D26" s="135"/>
      <c r="E26" s="136"/>
      <c r="F26" s="136"/>
      <c r="G26" s="137"/>
      <c r="H26" s="15"/>
      <c r="I26" s="15"/>
      <c r="J26" s="61"/>
      <c r="K26" s="15"/>
      <c r="L26" s="13"/>
    </row>
    <row r="27" spans="2:12" ht="15" customHeight="1">
      <c r="B27" s="10">
        <v>14</v>
      </c>
      <c r="C27" s="134"/>
      <c r="D27" s="135"/>
      <c r="E27" s="136"/>
      <c r="F27" s="136"/>
      <c r="G27" s="137"/>
      <c r="H27" s="15"/>
      <c r="I27" s="15"/>
      <c r="J27" s="61"/>
      <c r="K27" s="15"/>
      <c r="L27" s="13"/>
    </row>
    <row r="28" spans="2:12" ht="15" customHeight="1">
      <c r="B28" s="10">
        <v>15</v>
      </c>
      <c r="C28" s="134"/>
      <c r="D28" s="135"/>
      <c r="E28" s="136"/>
      <c r="F28" s="136"/>
      <c r="G28" s="137"/>
      <c r="H28" s="15"/>
      <c r="I28" s="15"/>
      <c r="J28" s="61"/>
      <c r="K28" s="15"/>
      <c r="L28" s="13"/>
    </row>
    <row r="29" spans="2:12" ht="15" customHeight="1">
      <c r="B29" s="10">
        <v>16</v>
      </c>
      <c r="C29" s="134"/>
      <c r="D29" s="135"/>
      <c r="E29" s="136"/>
      <c r="F29" s="136"/>
      <c r="G29" s="137"/>
      <c r="H29" s="15"/>
      <c r="I29" s="15"/>
      <c r="J29" s="61"/>
      <c r="K29" s="15"/>
      <c r="L29" s="13"/>
    </row>
    <row r="30" spans="2:12" ht="15" customHeight="1">
      <c r="B30" s="10">
        <v>17</v>
      </c>
      <c r="C30" s="134"/>
      <c r="D30" s="135"/>
      <c r="E30" s="136"/>
      <c r="F30" s="136"/>
      <c r="G30" s="137"/>
      <c r="H30" s="15"/>
      <c r="I30" s="15"/>
      <c r="J30" s="61"/>
      <c r="K30" s="15"/>
      <c r="L30" s="13"/>
    </row>
    <row r="31" spans="2:12" ht="15" customHeight="1">
      <c r="B31" s="10">
        <v>18</v>
      </c>
      <c r="C31" s="134"/>
      <c r="D31" s="135"/>
      <c r="E31" s="136"/>
      <c r="F31" s="136"/>
      <c r="G31" s="137"/>
      <c r="H31" s="15"/>
      <c r="I31" s="15"/>
      <c r="J31" s="61"/>
      <c r="K31" s="15"/>
      <c r="L31" s="13"/>
    </row>
    <row r="32" spans="2:12" ht="15" customHeight="1">
      <c r="B32" s="10">
        <v>19</v>
      </c>
      <c r="C32" s="134"/>
      <c r="D32" s="135"/>
      <c r="E32" s="136"/>
      <c r="F32" s="136"/>
      <c r="G32" s="137"/>
      <c r="H32" s="15"/>
      <c r="I32" s="15"/>
      <c r="J32" s="61"/>
      <c r="K32" s="15"/>
      <c r="L32" s="13"/>
    </row>
    <row r="33" spans="2:12" ht="15" customHeight="1">
      <c r="B33" s="10">
        <v>20</v>
      </c>
      <c r="C33" s="134"/>
      <c r="D33" s="135"/>
      <c r="E33" s="136"/>
      <c r="F33" s="136"/>
      <c r="G33" s="137"/>
      <c r="H33" s="15"/>
      <c r="I33" s="15"/>
      <c r="J33" s="61"/>
      <c r="K33" s="15"/>
      <c r="L33" s="13"/>
    </row>
    <row r="34" spans="2:12" ht="15" customHeight="1">
      <c r="B34" s="10">
        <v>21</v>
      </c>
      <c r="C34" s="134"/>
      <c r="D34" s="135"/>
      <c r="E34" s="136"/>
      <c r="F34" s="136"/>
      <c r="G34" s="137"/>
      <c r="H34" s="15"/>
      <c r="I34" s="15"/>
      <c r="J34" s="61"/>
      <c r="K34" s="15"/>
      <c r="L34" s="13"/>
    </row>
    <row r="35" spans="2:12" ht="15" customHeight="1">
      <c r="B35" s="10">
        <v>22</v>
      </c>
      <c r="C35" s="134"/>
      <c r="D35" s="135"/>
      <c r="E35" s="136"/>
      <c r="F35" s="136"/>
      <c r="G35" s="137"/>
      <c r="H35" s="15"/>
      <c r="I35" s="15"/>
      <c r="J35" s="61"/>
      <c r="K35" s="15"/>
      <c r="L35" s="13"/>
    </row>
    <row r="36" spans="2:12" ht="15" customHeight="1">
      <c r="B36" s="10">
        <v>23</v>
      </c>
      <c r="C36" s="134"/>
      <c r="D36" s="135"/>
      <c r="E36" s="136"/>
      <c r="F36" s="136"/>
      <c r="G36" s="137"/>
      <c r="H36" s="15"/>
      <c r="I36" s="15"/>
      <c r="J36" s="61"/>
      <c r="K36" s="15"/>
      <c r="L36" s="13"/>
    </row>
    <row r="37" spans="2:12" ht="15" customHeight="1">
      <c r="B37" s="10">
        <v>24</v>
      </c>
      <c r="C37" s="134"/>
      <c r="D37" s="135"/>
      <c r="E37" s="136"/>
      <c r="F37" s="136"/>
      <c r="G37" s="137"/>
      <c r="H37" s="15"/>
      <c r="I37" s="15"/>
      <c r="J37" s="61"/>
      <c r="K37" s="15"/>
      <c r="L37" s="13"/>
    </row>
    <row r="38" spans="2:12" ht="15" customHeight="1">
      <c r="B38" s="10">
        <v>25</v>
      </c>
      <c r="C38" s="134"/>
      <c r="D38" s="135"/>
      <c r="E38" s="136"/>
      <c r="F38" s="136"/>
      <c r="G38" s="137"/>
      <c r="H38" s="15"/>
      <c r="I38" s="15"/>
      <c r="J38" s="61"/>
      <c r="K38" s="15"/>
      <c r="L38" s="13"/>
    </row>
    <row r="39" spans="2:12" ht="15" customHeight="1">
      <c r="B39" s="10">
        <v>26</v>
      </c>
      <c r="C39" s="134"/>
      <c r="D39" s="135"/>
      <c r="E39" s="136"/>
      <c r="F39" s="136"/>
      <c r="G39" s="137"/>
      <c r="H39" s="15"/>
      <c r="I39" s="15"/>
      <c r="J39" s="61"/>
      <c r="K39" s="15"/>
      <c r="L39" s="13"/>
    </row>
    <row r="40" spans="2:12" ht="15" customHeight="1">
      <c r="B40" s="10">
        <v>27</v>
      </c>
      <c r="C40" s="134"/>
      <c r="D40" s="135"/>
      <c r="E40" s="136"/>
      <c r="F40" s="136"/>
      <c r="G40" s="137"/>
      <c r="H40" s="15"/>
      <c r="I40" s="15"/>
      <c r="J40" s="61"/>
      <c r="K40" s="15"/>
      <c r="L40" s="13"/>
    </row>
    <row r="41" spans="2:12" ht="15" customHeight="1">
      <c r="B41" s="10">
        <v>28</v>
      </c>
      <c r="C41" s="134"/>
      <c r="D41" s="135"/>
      <c r="E41" s="136"/>
      <c r="F41" s="136"/>
      <c r="G41" s="137"/>
      <c r="H41" s="15"/>
      <c r="I41" s="15"/>
      <c r="J41" s="61"/>
      <c r="K41" s="15"/>
      <c r="L41" s="13"/>
    </row>
    <row r="42" spans="2:12" ht="15" customHeight="1">
      <c r="B42" s="10">
        <v>29</v>
      </c>
      <c r="C42" s="134"/>
      <c r="D42" s="135"/>
      <c r="E42" s="136"/>
      <c r="F42" s="136"/>
      <c r="G42" s="137"/>
      <c r="H42" s="15"/>
      <c r="I42" s="15"/>
      <c r="J42" s="61"/>
      <c r="K42" s="15"/>
      <c r="L42" s="13"/>
    </row>
    <row r="43" spans="2:12" ht="15" customHeight="1">
      <c r="B43" s="10">
        <v>30</v>
      </c>
      <c r="C43" s="134"/>
      <c r="D43" s="135"/>
      <c r="E43" s="136"/>
      <c r="F43" s="136"/>
      <c r="G43" s="137"/>
      <c r="H43" s="15"/>
      <c r="I43" s="15"/>
      <c r="J43" s="61"/>
      <c r="K43" s="15"/>
      <c r="L43" s="13"/>
    </row>
    <row r="44" spans="2:12" ht="15" customHeight="1">
      <c r="B44" s="10">
        <v>31</v>
      </c>
      <c r="C44" s="134"/>
      <c r="D44" s="135"/>
      <c r="E44" s="136"/>
      <c r="F44" s="136"/>
      <c r="G44" s="137"/>
      <c r="H44" s="15"/>
      <c r="I44" s="15"/>
      <c r="J44" s="61"/>
      <c r="K44" s="15"/>
      <c r="L44" s="13"/>
    </row>
    <row r="45" spans="2:12" ht="15" customHeight="1">
      <c r="B45" s="10">
        <v>32</v>
      </c>
      <c r="C45" s="134"/>
      <c r="D45" s="135"/>
      <c r="E45" s="136"/>
      <c r="F45" s="136"/>
      <c r="G45" s="137"/>
      <c r="H45" s="15"/>
      <c r="I45" s="15"/>
      <c r="J45" s="61"/>
      <c r="K45" s="15"/>
      <c r="L45" s="13"/>
    </row>
    <row r="46" spans="2:12" ht="15" customHeight="1">
      <c r="B46" s="10">
        <v>33</v>
      </c>
      <c r="C46" s="134"/>
      <c r="D46" s="135"/>
      <c r="E46" s="136"/>
      <c r="F46" s="136"/>
      <c r="G46" s="137"/>
      <c r="H46" s="15"/>
      <c r="I46" s="15"/>
      <c r="J46" s="61"/>
      <c r="K46" s="15"/>
      <c r="L46" s="13"/>
    </row>
    <row r="47" spans="2:12" ht="15" customHeight="1">
      <c r="B47" s="10">
        <v>34</v>
      </c>
      <c r="C47" s="134"/>
      <c r="D47" s="135"/>
      <c r="E47" s="136"/>
      <c r="F47" s="136"/>
      <c r="G47" s="137"/>
      <c r="H47" s="15"/>
      <c r="I47" s="15"/>
      <c r="J47" s="61"/>
      <c r="K47" s="15"/>
      <c r="L47" s="13"/>
    </row>
    <row r="48" spans="2:12" ht="15" customHeight="1">
      <c r="B48" s="10">
        <v>35</v>
      </c>
      <c r="C48" s="134"/>
      <c r="D48" s="135"/>
      <c r="E48" s="136"/>
      <c r="F48" s="136"/>
      <c r="G48" s="137"/>
      <c r="H48" s="15"/>
      <c r="I48" s="15"/>
      <c r="J48" s="61"/>
      <c r="K48" s="15"/>
      <c r="L48" s="13"/>
    </row>
    <row r="49" spans="2:12" ht="15" customHeight="1">
      <c r="B49" s="10">
        <v>36</v>
      </c>
      <c r="C49" s="134"/>
      <c r="D49" s="135"/>
      <c r="E49" s="136"/>
      <c r="F49" s="136"/>
      <c r="G49" s="137"/>
      <c r="H49" s="15"/>
      <c r="I49" s="15"/>
      <c r="J49" s="61"/>
      <c r="K49" s="15"/>
      <c r="L49" s="13"/>
    </row>
    <row r="50" spans="2:12" ht="15" customHeight="1">
      <c r="B50" s="10">
        <v>37</v>
      </c>
      <c r="C50" s="134"/>
      <c r="D50" s="135"/>
      <c r="E50" s="136"/>
      <c r="F50" s="136"/>
      <c r="G50" s="137"/>
      <c r="H50" s="15"/>
      <c r="I50" s="15"/>
      <c r="J50" s="61"/>
      <c r="K50" s="15"/>
      <c r="L50" s="13"/>
    </row>
    <row r="51" spans="2:12" ht="15" customHeight="1">
      <c r="B51" s="10">
        <v>38</v>
      </c>
      <c r="C51" s="134"/>
      <c r="D51" s="135"/>
      <c r="E51" s="136"/>
      <c r="F51" s="136"/>
      <c r="G51" s="137"/>
      <c r="H51" s="15"/>
      <c r="I51" s="15"/>
      <c r="J51" s="61"/>
      <c r="K51" s="15"/>
      <c r="L51" s="13"/>
    </row>
    <row r="52" spans="2:12" ht="15" customHeight="1">
      <c r="B52" s="10">
        <v>39</v>
      </c>
      <c r="C52" s="134"/>
      <c r="D52" s="135"/>
      <c r="E52" s="136"/>
      <c r="F52" s="136"/>
      <c r="G52" s="137"/>
      <c r="H52" s="15"/>
      <c r="I52" s="15"/>
      <c r="J52" s="61"/>
      <c r="K52" s="15"/>
      <c r="L52" s="13"/>
    </row>
    <row r="53" spans="2:12" ht="15" customHeight="1">
      <c r="B53" s="10">
        <v>40</v>
      </c>
      <c r="C53" s="134"/>
      <c r="D53" s="135"/>
      <c r="E53" s="136"/>
      <c r="F53" s="136"/>
      <c r="G53" s="137"/>
      <c r="H53" s="15"/>
      <c r="I53" s="15"/>
      <c r="J53" s="61"/>
      <c r="K53" s="15"/>
      <c r="L53" s="13"/>
    </row>
    <row r="54" spans="2:12" ht="15" customHeight="1">
      <c r="B54" s="10">
        <v>41</v>
      </c>
      <c r="C54" s="134"/>
      <c r="D54" s="135"/>
      <c r="E54" s="136"/>
      <c r="F54" s="136"/>
      <c r="G54" s="137"/>
      <c r="H54" s="15"/>
      <c r="I54" s="15"/>
      <c r="J54" s="61"/>
      <c r="K54" s="15"/>
      <c r="L54" s="13"/>
    </row>
    <row r="55" spans="2:12" ht="15" customHeight="1">
      <c r="B55" s="10">
        <v>42</v>
      </c>
      <c r="C55" s="134"/>
      <c r="D55" s="135"/>
      <c r="E55" s="136"/>
      <c r="F55" s="136"/>
      <c r="G55" s="137"/>
      <c r="H55" s="15"/>
      <c r="I55" s="15"/>
      <c r="J55" s="61"/>
      <c r="K55" s="15"/>
      <c r="L55" s="13"/>
    </row>
    <row r="56" spans="2:12" ht="15" customHeight="1">
      <c r="B56" s="10">
        <v>43</v>
      </c>
      <c r="C56" s="134"/>
      <c r="D56" s="135"/>
      <c r="E56" s="136"/>
      <c r="F56" s="136"/>
      <c r="G56" s="137"/>
      <c r="H56" s="15"/>
      <c r="I56" s="15"/>
      <c r="J56" s="61"/>
      <c r="K56" s="15"/>
      <c r="L56" s="13"/>
    </row>
    <row r="57" spans="2:12" ht="15" customHeight="1">
      <c r="B57" s="10">
        <v>44</v>
      </c>
      <c r="C57" s="134"/>
      <c r="D57" s="135"/>
      <c r="E57" s="136"/>
      <c r="F57" s="136"/>
      <c r="G57" s="137"/>
      <c r="H57" s="15"/>
      <c r="I57" s="15"/>
      <c r="J57" s="61"/>
      <c r="K57" s="15"/>
      <c r="L57" s="13"/>
    </row>
    <row r="58" spans="2:12" ht="15" customHeight="1">
      <c r="B58" s="10">
        <v>45</v>
      </c>
      <c r="C58" s="134"/>
      <c r="D58" s="135"/>
      <c r="E58" s="136"/>
      <c r="F58" s="136"/>
      <c r="G58" s="137"/>
      <c r="H58" s="15"/>
      <c r="I58" s="15"/>
      <c r="J58" s="61"/>
      <c r="K58" s="15"/>
      <c r="L58" s="13"/>
    </row>
    <row r="59" spans="2:12" ht="15" customHeight="1">
      <c r="B59" s="10">
        <v>46</v>
      </c>
      <c r="C59" s="134"/>
      <c r="D59" s="135"/>
      <c r="E59" s="136"/>
      <c r="F59" s="136"/>
      <c r="G59" s="137"/>
      <c r="H59" s="15"/>
      <c r="I59" s="15"/>
      <c r="J59" s="61"/>
      <c r="K59" s="15"/>
      <c r="L59" s="13"/>
    </row>
    <row r="60" spans="2:12" ht="15" customHeight="1">
      <c r="B60" s="10">
        <v>47</v>
      </c>
      <c r="C60" s="134"/>
      <c r="D60" s="135"/>
      <c r="E60" s="136"/>
      <c r="F60" s="136"/>
      <c r="G60" s="137"/>
      <c r="H60" s="15"/>
      <c r="I60" s="15"/>
      <c r="J60" s="61"/>
      <c r="K60" s="15"/>
      <c r="L60" s="13"/>
    </row>
    <row r="61" spans="2:12" ht="15" customHeight="1">
      <c r="B61" s="10">
        <v>48</v>
      </c>
      <c r="C61" s="134"/>
      <c r="D61" s="135"/>
      <c r="E61" s="136"/>
      <c r="F61" s="136"/>
      <c r="G61" s="137"/>
      <c r="H61" s="15"/>
      <c r="I61" s="15"/>
      <c r="J61" s="61"/>
      <c r="K61" s="15"/>
      <c r="L61" s="13"/>
    </row>
    <row r="62" spans="2:12" ht="15" customHeight="1">
      <c r="B62" s="10">
        <v>49</v>
      </c>
      <c r="C62" s="11"/>
      <c r="D62" s="12"/>
      <c r="E62" s="13"/>
      <c r="F62" s="13"/>
      <c r="G62" s="59"/>
      <c r="H62" s="15">
        <f t="shared" ref="H62:H84" si="0">PPM_Negeri</f>
        <v>0</v>
      </c>
      <c r="I62" s="15">
        <f t="shared" ref="I62:I84" si="1">PPM_Daerah</f>
        <v>0</v>
      </c>
      <c r="J62" s="61">
        <f t="shared" ref="J62:J84" si="2">No_Kump</f>
        <v>0</v>
      </c>
      <c r="K62" s="15">
        <f t="shared" ref="K62:K84" si="3">Nama_Sek</f>
        <v>0</v>
      </c>
      <c r="L62" s="13"/>
    </row>
    <row r="63" spans="2:12" ht="15" customHeight="1">
      <c r="B63" s="10">
        <v>50</v>
      </c>
      <c r="C63" s="11"/>
      <c r="D63" s="12"/>
      <c r="E63" s="13"/>
      <c r="F63" s="13"/>
      <c r="G63" s="59"/>
      <c r="H63" s="15">
        <f t="shared" si="0"/>
        <v>0</v>
      </c>
      <c r="I63" s="15">
        <f t="shared" si="1"/>
        <v>0</v>
      </c>
      <c r="J63" s="61">
        <f t="shared" si="2"/>
        <v>0</v>
      </c>
      <c r="K63" s="15">
        <f t="shared" si="3"/>
        <v>0</v>
      </c>
      <c r="L63" s="13"/>
    </row>
    <row r="64" spans="2:12" ht="15" customHeight="1">
      <c r="B64" s="10">
        <v>51</v>
      </c>
      <c r="C64" s="11"/>
      <c r="D64" s="12"/>
      <c r="E64" s="13"/>
      <c r="F64" s="13"/>
      <c r="G64" s="59"/>
      <c r="H64" s="15">
        <f t="shared" si="0"/>
        <v>0</v>
      </c>
      <c r="I64" s="15">
        <f t="shared" si="1"/>
        <v>0</v>
      </c>
      <c r="J64" s="61">
        <f t="shared" si="2"/>
        <v>0</v>
      </c>
      <c r="K64" s="15">
        <f t="shared" si="3"/>
        <v>0</v>
      </c>
      <c r="L64" s="13"/>
    </row>
    <row r="65" spans="2:12" ht="15" customHeight="1">
      <c r="B65" s="10">
        <v>52</v>
      </c>
      <c r="C65" s="11"/>
      <c r="D65" s="12"/>
      <c r="E65" s="13"/>
      <c r="F65" s="13"/>
      <c r="G65" s="59"/>
      <c r="H65" s="15">
        <f t="shared" si="0"/>
        <v>0</v>
      </c>
      <c r="I65" s="15">
        <f t="shared" si="1"/>
        <v>0</v>
      </c>
      <c r="J65" s="61">
        <f t="shared" si="2"/>
        <v>0</v>
      </c>
      <c r="K65" s="15">
        <f t="shared" si="3"/>
        <v>0</v>
      </c>
      <c r="L65" s="13"/>
    </row>
    <row r="66" spans="2:12" ht="15" customHeight="1">
      <c r="B66" s="10">
        <v>53</v>
      </c>
      <c r="C66" s="11"/>
      <c r="D66" s="12"/>
      <c r="E66" s="13"/>
      <c r="F66" s="13"/>
      <c r="G66" s="59"/>
      <c r="H66" s="15">
        <f t="shared" si="0"/>
        <v>0</v>
      </c>
      <c r="I66" s="15">
        <f t="shared" si="1"/>
        <v>0</v>
      </c>
      <c r="J66" s="61">
        <f t="shared" si="2"/>
        <v>0</v>
      </c>
      <c r="K66" s="15">
        <f t="shared" si="3"/>
        <v>0</v>
      </c>
      <c r="L66" s="13"/>
    </row>
    <row r="67" spans="2:12" ht="15" customHeight="1">
      <c r="B67" s="10">
        <v>54</v>
      </c>
      <c r="C67" s="11"/>
      <c r="D67" s="12"/>
      <c r="E67" s="13"/>
      <c r="F67" s="13"/>
      <c r="G67" s="59"/>
      <c r="H67" s="15">
        <f t="shared" si="0"/>
        <v>0</v>
      </c>
      <c r="I67" s="15">
        <f t="shared" si="1"/>
        <v>0</v>
      </c>
      <c r="J67" s="61">
        <f t="shared" si="2"/>
        <v>0</v>
      </c>
      <c r="K67" s="15">
        <f t="shared" si="3"/>
        <v>0</v>
      </c>
      <c r="L67" s="13"/>
    </row>
    <row r="68" spans="2:12" ht="15" customHeight="1">
      <c r="B68" s="10">
        <v>55</v>
      </c>
      <c r="C68" s="11"/>
      <c r="D68" s="12"/>
      <c r="E68" s="13"/>
      <c r="F68" s="13"/>
      <c r="G68" s="59"/>
      <c r="H68" s="15">
        <f t="shared" si="0"/>
        <v>0</v>
      </c>
      <c r="I68" s="15">
        <f t="shared" si="1"/>
        <v>0</v>
      </c>
      <c r="J68" s="61">
        <f t="shared" si="2"/>
        <v>0</v>
      </c>
      <c r="K68" s="15">
        <f t="shared" si="3"/>
        <v>0</v>
      </c>
      <c r="L68" s="13"/>
    </row>
    <row r="69" spans="2:12" ht="15" customHeight="1">
      <c r="B69" s="10">
        <v>56</v>
      </c>
      <c r="C69" s="11"/>
      <c r="D69" s="12"/>
      <c r="E69" s="13"/>
      <c r="F69" s="13"/>
      <c r="G69" s="59"/>
      <c r="H69" s="15">
        <f t="shared" si="0"/>
        <v>0</v>
      </c>
      <c r="I69" s="15">
        <f t="shared" si="1"/>
        <v>0</v>
      </c>
      <c r="J69" s="61">
        <f t="shared" si="2"/>
        <v>0</v>
      </c>
      <c r="K69" s="15">
        <f t="shared" si="3"/>
        <v>0</v>
      </c>
      <c r="L69" s="13"/>
    </row>
    <row r="70" spans="2:12" ht="15" customHeight="1">
      <c r="B70" s="10">
        <v>57</v>
      </c>
      <c r="C70" s="11"/>
      <c r="D70" s="12"/>
      <c r="E70" s="13"/>
      <c r="F70" s="13"/>
      <c r="G70" s="59"/>
      <c r="H70" s="15">
        <f t="shared" si="0"/>
        <v>0</v>
      </c>
      <c r="I70" s="15">
        <f t="shared" si="1"/>
        <v>0</v>
      </c>
      <c r="J70" s="61">
        <f t="shared" si="2"/>
        <v>0</v>
      </c>
      <c r="K70" s="15">
        <f t="shared" si="3"/>
        <v>0</v>
      </c>
      <c r="L70" s="13"/>
    </row>
    <row r="71" spans="2:12" ht="15" customHeight="1">
      <c r="B71" s="10">
        <v>58</v>
      </c>
      <c r="C71" s="11"/>
      <c r="D71" s="12"/>
      <c r="E71" s="13"/>
      <c r="F71" s="13"/>
      <c r="G71" s="59"/>
      <c r="H71" s="15">
        <f t="shared" si="0"/>
        <v>0</v>
      </c>
      <c r="I71" s="15">
        <f t="shared" si="1"/>
        <v>0</v>
      </c>
      <c r="J71" s="61">
        <f t="shared" si="2"/>
        <v>0</v>
      </c>
      <c r="K71" s="15">
        <f t="shared" si="3"/>
        <v>0</v>
      </c>
      <c r="L71" s="13"/>
    </row>
    <row r="72" spans="2:12" ht="15" customHeight="1">
      <c r="B72" s="10">
        <v>59</v>
      </c>
      <c r="C72" s="11"/>
      <c r="D72" s="12"/>
      <c r="E72" s="13"/>
      <c r="F72" s="13"/>
      <c r="G72" s="59"/>
      <c r="H72" s="15">
        <f t="shared" si="0"/>
        <v>0</v>
      </c>
      <c r="I72" s="15">
        <f t="shared" si="1"/>
        <v>0</v>
      </c>
      <c r="J72" s="61">
        <f t="shared" si="2"/>
        <v>0</v>
      </c>
      <c r="K72" s="15">
        <f t="shared" si="3"/>
        <v>0</v>
      </c>
      <c r="L72" s="13"/>
    </row>
    <row r="73" spans="2:12" ht="15" customHeight="1">
      <c r="B73" s="10">
        <v>60</v>
      </c>
      <c r="C73" s="11"/>
      <c r="D73" s="12"/>
      <c r="E73" s="13"/>
      <c r="F73" s="13"/>
      <c r="G73" s="59"/>
      <c r="H73" s="15">
        <f t="shared" si="0"/>
        <v>0</v>
      </c>
      <c r="I73" s="15">
        <f t="shared" si="1"/>
        <v>0</v>
      </c>
      <c r="J73" s="61">
        <f t="shared" si="2"/>
        <v>0</v>
      </c>
      <c r="K73" s="15">
        <f t="shared" si="3"/>
        <v>0</v>
      </c>
      <c r="L73" s="13"/>
    </row>
    <row r="74" spans="2:12" ht="15" customHeight="1">
      <c r="B74" s="10">
        <v>61</v>
      </c>
      <c r="C74" s="11"/>
      <c r="D74" s="12"/>
      <c r="E74" s="13"/>
      <c r="F74" s="13"/>
      <c r="G74" s="59"/>
      <c r="H74" s="15">
        <f t="shared" si="0"/>
        <v>0</v>
      </c>
      <c r="I74" s="15">
        <f t="shared" si="1"/>
        <v>0</v>
      </c>
      <c r="J74" s="61">
        <f t="shared" si="2"/>
        <v>0</v>
      </c>
      <c r="K74" s="15">
        <f t="shared" si="3"/>
        <v>0</v>
      </c>
      <c r="L74" s="13"/>
    </row>
    <row r="75" spans="2:12" ht="15" customHeight="1">
      <c r="B75" s="10">
        <v>62</v>
      </c>
      <c r="C75" s="11"/>
      <c r="D75" s="12"/>
      <c r="E75" s="13"/>
      <c r="F75" s="13"/>
      <c r="G75" s="59"/>
      <c r="H75" s="15">
        <f t="shared" si="0"/>
        <v>0</v>
      </c>
      <c r="I75" s="15">
        <f t="shared" si="1"/>
        <v>0</v>
      </c>
      <c r="J75" s="61">
        <f t="shared" si="2"/>
        <v>0</v>
      </c>
      <c r="K75" s="15">
        <f t="shared" si="3"/>
        <v>0</v>
      </c>
      <c r="L75" s="13"/>
    </row>
    <row r="76" spans="2:12" ht="15" customHeight="1">
      <c r="B76" s="10">
        <v>63</v>
      </c>
      <c r="C76" s="11"/>
      <c r="D76" s="12"/>
      <c r="E76" s="13"/>
      <c r="F76" s="13"/>
      <c r="G76" s="59"/>
      <c r="H76" s="15">
        <f t="shared" si="0"/>
        <v>0</v>
      </c>
      <c r="I76" s="15">
        <f t="shared" si="1"/>
        <v>0</v>
      </c>
      <c r="J76" s="61">
        <f t="shared" si="2"/>
        <v>0</v>
      </c>
      <c r="K76" s="15">
        <f t="shared" si="3"/>
        <v>0</v>
      </c>
      <c r="L76" s="13"/>
    </row>
    <row r="77" spans="2:12" ht="15" customHeight="1">
      <c r="B77" s="10">
        <v>64</v>
      </c>
      <c r="C77" s="11"/>
      <c r="D77" s="12"/>
      <c r="E77" s="13"/>
      <c r="F77" s="13"/>
      <c r="G77" s="59"/>
      <c r="H77" s="15">
        <f t="shared" si="0"/>
        <v>0</v>
      </c>
      <c r="I77" s="15">
        <f t="shared" si="1"/>
        <v>0</v>
      </c>
      <c r="J77" s="61">
        <f t="shared" si="2"/>
        <v>0</v>
      </c>
      <c r="K77" s="15">
        <f t="shared" si="3"/>
        <v>0</v>
      </c>
      <c r="L77" s="13"/>
    </row>
    <row r="78" spans="2:12" ht="15" customHeight="1">
      <c r="B78" s="10">
        <v>65</v>
      </c>
      <c r="C78" s="11"/>
      <c r="D78" s="12"/>
      <c r="E78" s="13"/>
      <c r="F78" s="13"/>
      <c r="G78" s="59"/>
      <c r="H78" s="15">
        <f t="shared" si="0"/>
        <v>0</v>
      </c>
      <c r="I78" s="15">
        <f t="shared" si="1"/>
        <v>0</v>
      </c>
      <c r="J78" s="61">
        <f t="shared" si="2"/>
        <v>0</v>
      </c>
      <c r="K78" s="15">
        <f t="shared" si="3"/>
        <v>0</v>
      </c>
      <c r="L78" s="13"/>
    </row>
    <row r="79" spans="2:12" ht="15" customHeight="1">
      <c r="B79" s="10">
        <v>66</v>
      </c>
      <c r="C79" s="11"/>
      <c r="D79" s="12"/>
      <c r="E79" s="13"/>
      <c r="F79" s="13"/>
      <c r="G79" s="59"/>
      <c r="H79" s="15">
        <f t="shared" si="0"/>
        <v>0</v>
      </c>
      <c r="I79" s="15">
        <f t="shared" si="1"/>
        <v>0</v>
      </c>
      <c r="J79" s="61">
        <f t="shared" si="2"/>
        <v>0</v>
      </c>
      <c r="K79" s="15">
        <f t="shared" si="3"/>
        <v>0</v>
      </c>
      <c r="L79" s="13"/>
    </row>
    <row r="80" spans="2:12" ht="15" customHeight="1">
      <c r="B80" s="10">
        <v>67</v>
      </c>
      <c r="C80" s="11"/>
      <c r="D80" s="12"/>
      <c r="E80" s="13"/>
      <c r="F80" s="13"/>
      <c r="G80" s="59"/>
      <c r="H80" s="15">
        <f t="shared" si="0"/>
        <v>0</v>
      </c>
      <c r="I80" s="15">
        <f t="shared" si="1"/>
        <v>0</v>
      </c>
      <c r="J80" s="61">
        <f t="shared" si="2"/>
        <v>0</v>
      </c>
      <c r="K80" s="15">
        <f t="shared" si="3"/>
        <v>0</v>
      </c>
      <c r="L80" s="13"/>
    </row>
    <row r="81" spans="2:12" ht="15" customHeight="1">
      <c r="B81" s="10">
        <v>68</v>
      </c>
      <c r="C81" s="11"/>
      <c r="D81" s="12"/>
      <c r="E81" s="13"/>
      <c r="F81" s="13"/>
      <c r="G81" s="59"/>
      <c r="H81" s="15">
        <f t="shared" si="0"/>
        <v>0</v>
      </c>
      <c r="I81" s="15">
        <f t="shared" si="1"/>
        <v>0</v>
      </c>
      <c r="J81" s="61">
        <f t="shared" si="2"/>
        <v>0</v>
      </c>
      <c r="K81" s="15">
        <f t="shared" si="3"/>
        <v>0</v>
      </c>
      <c r="L81" s="13"/>
    </row>
    <row r="82" spans="2:12" ht="15" customHeight="1">
      <c r="B82" s="10">
        <v>69</v>
      </c>
      <c r="C82" s="11"/>
      <c r="D82" s="12"/>
      <c r="E82" s="13"/>
      <c r="F82" s="13"/>
      <c r="G82" s="59"/>
      <c r="H82" s="15">
        <f t="shared" si="0"/>
        <v>0</v>
      </c>
      <c r="I82" s="15">
        <f t="shared" si="1"/>
        <v>0</v>
      </c>
      <c r="J82" s="61">
        <f t="shared" si="2"/>
        <v>0</v>
      </c>
      <c r="K82" s="15">
        <f t="shared" si="3"/>
        <v>0</v>
      </c>
      <c r="L82" s="13"/>
    </row>
    <row r="83" spans="2:12" ht="15" customHeight="1">
      <c r="B83" s="10">
        <v>70</v>
      </c>
      <c r="C83" s="11"/>
      <c r="D83" s="12"/>
      <c r="E83" s="13"/>
      <c r="F83" s="13"/>
      <c r="G83" s="59"/>
      <c r="H83" s="15">
        <f t="shared" si="0"/>
        <v>0</v>
      </c>
      <c r="I83" s="15">
        <f t="shared" si="1"/>
        <v>0</v>
      </c>
      <c r="J83" s="61">
        <f t="shared" si="2"/>
        <v>0</v>
      </c>
      <c r="K83" s="15">
        <f t="shared" si="3"/>
        <v>0</v>
      </c>
      <c r="L83" s="13"/>
    </row>
    <row r="84" spans="2:12" ht="15" customHeight="1">
      <c r="B84" s="10">
        <v>71</v>
      </c>
      <c r="C84" s="11"/>
      <c r="D84" s="12"/>
      <c r="E84" s="13"/>
      <c r="F84" s="13"/>
      <c r="G84" s="59"/>
      <c r="H84" s="15">
        <f t="shared" si="0"/>
        <v>0</v>
      </c>
      <c r="I84" s="15">
        <f t="shared" si="1"/>
        <v>0</v>
      </c>
      <c r="J84" s="61">
        <f t="shared" si="2"/>
        <v>0</v>
      </c>
      <c r="K84" s="15">
        <f t="shared" si="3"/>
        <v>0</v>
      </c>
      <c r="L84" s="13"/>
    </row>
    <row r="85" spans="2:12" ht="15" customHeight="1">
      <c r="B85" s="10">
        <v>72</v>
      </c>
      <c r="C85" s="11"/>
      <c r="D85" s="12"/>
      <c r="E85" s="13"/>
      <c r="F85" s="13"/>
      <c r="G85" s="59"/>
      <c r="H85" s="15">
        <f t="shared" ref="H85:H148" si="4">PPM_Negeri</f>
        <v>0</v>
      </c>
      <c r="I85" s="15">
        <f t="shared" ref="I85:I148" si="5">PPM_Daerah</f>
        <v>0</v>
      </c>
      <c r="J85" s="61">
        <f t="shared" ref="J85:J148" si="6">No_Kump</f>
        <v>0</v>
      </c>
      <c r="K85" s="15">
        <f t="shared" ref="K85:K148" si="7">Nama_Sek</f>
        <v>0</v>
      </c>
      <c r="L85" s="13"/>
    </row>
    <row r="86" spans="2:12" ht="15" customHeight="1">
      <c r="B86" s="10">
        <v>73</v>
      </c>
      <c r="C86" s="11"/>
      <c r="D86" s="12"/>
      <c r="E86" s="13"/>
      <c r="F86" s="13"/>
      <c r="G86" s="59"/>
      <c r="H86" s="15">
        <f t="shared" si="4"/>
        <v>0</v>
      </c>
      <c r="I86" s="15">
        <f t="shared" si="5"/>
        <v>0</v>
      </c>
      <c r="J86" s="61">
        <f t="shared" si="6"/>
        <v>0</v>
      </c>
      <c r="K86" s="15">
        <f t="shared" si="7"/>
        <v>0</v>
      </c>
      <c r="L86" s="13"/>
    </row>
    <row r="87" spans="2:12" ht="15" customHeight="1">
      <c r="B87" s="10">
        <v>74</v>
      </c>
      <c r="C87" s="11"/>
      <c r="D87" s="12"/>
      <c r="E87" s="13"/>
      <c r="F87" s="13"/>
      <c r="G87" s="59"/>
      <c r="H87" s="15">
        <f t="shared" si="4"/>
        <v>0</v>
      </c>
      <c r="I87" s="15">
        <f t="shared" si="5"/>
        <v>0</v>
      </c>
      <c r="J87" s="61">
        <f t="shared" si="6"/>
        <v>0</v>
      </c>
      <c r="K87" s="15">
        <f t="shared" si="7"/>
        <v>0</v>
      </c>
      <c r="L87" s="13"/>
    </row>
    <row r="88" spans="2:12" ht="15" customHeight="1">
      <c r="B88" s="10">
        <v>75</v>
      </c>
      <c r="C88" s="11"/>
      <c r="D88" s="12"/>
      <c r="E88" s="13"/>
      <c r="F88" s="13"/>
      <c r="G88" s="59"/>
      <c r="H88" s="15">
        <f t="shared" si="4"/>
        <v>0</v>
      </c>
      <c r="I88" s="15">
        <f t="shared" si="5"/>
        <v>0</v>
      </c>
      <c r="J88" s="61">
        <f t="shared" si="6"/>
        <v>0</v>
      </c>
      <c r="K88" s="15">
        <f t="shared" si="7"/>
        <v>0</v>
      </c>
      <c r="L88" s="13"/>
    </row>
    <row r="89" spans="2:12" ht="15" customHeight="1">
      <c r="B89" s="10">
        <v>76</v>
      </c>
      <c r="C89" s="11"/>
      <c r="D89" s="12"/>
      <c r="E89" s="13"/>
      <c r="F89" s="13"/>
      <c r="G89" s="59"/>
      <c r="H89" s="15">
        <f t="shared" si="4"/>
        <v>0</v>
      </c>
      <c r="I89" s="15">
        <f t="shared" si="5"/>
        <v>0</v>
      </c>
      <c r="J89" s="61">
        <f t="shared" si="6"/>
        <v>0</v>
      </c>
      <c r="K89" s="15">
        <f t="shared" si="7"/>
        <v>0</v>
      </c>
      <c r="L89" s="13"/>
    </row>
    <row r="90" spans="2:12" ht="15" customHeight="1">
      <c r="B90" s="10">
        <v>77</v>
      </c>
      <c r="C90" s="11"/>
      <c r="D90" s="12"/>
      <c r="E90" s="13"/>
      <c r="F90" s="13"/>
      <c r="G90" s="59"/>
      <c r="H90" s="15">
        <f t="shared" si="4"/>
        <v>0</v>
      </c>
      <c r="I90" s="15">
        <f t="shared" si="5"/>
        <v>0</v>
      </c>
      <c r="J90" s="61">
        <f t="shared" si="6"/>
        <v>0</v>
      </c>
      <c r="K90" s="15">
        <f t="shared" si="7"/>
        <v>0</v>
      </c>
      <c r="L90" s="13"/>
    </row>
    <row r="91" spans="2:12" ht="15" customHeight="1">
      <c r="B91" s="10">
        <v>78</v>
      </c>
      <c r="C91" s="11"/>
      <c r="D91" s="12"/>
      <c r="E91" s="13"/>
      <c r="F91" s="13"/>
      <c r="G91" s="59"/>
      <c r="H91" s="15">
        <f t="shared" si="4"/>
        <v>0</v>
      </c>
      <c r="I91" s="15">
        <f t="shared" si="5"/>
        <v>0</v>
      </c>
      <c r="J91" s="61">
        <f t="shared" si="6"/>
        <v>0</v>
      </c>
      <c r="K91" s="15">
        <f t="shared" si="7"/>
        <v>0</v>
      </c>
      <c r="L91" s="13"/>
    </row>
    <row r="92" spans="2:12" ht="15" customHeight="1">
      <c r="B92" s="10">
        <v>79</v>
      </c>
      <c r="C92" s="11"/>
      <c r="D92" s="12"/>
      <c r="E92" s="13"/>
      <c r="F92" s="13"/>
      <c r="G92" s="59"/>
      <c r="H92" s="15">
        <f t="shared" si="4"/>
        <v>0</v>
      </c>
      <c r="I92" s="15">
        <f t="shared" si="5"/>
        <v>0</v>
      </c>
      <c r="J92" s="61">
        <f t="shared" si="6"/>
        <v>0</v>
      </c>
      <c r="K92" s="15">
        <f t="shared" si="7"/>
        <v>0</v>
      </c>
      <c r="L92" s="13"/>
    </row>
    <row r="93" spans="2:12" ht="15" customHeight="1">
      <c r="B93" s="10">
        <v>80</v>
      </c>
      <c r="C93" s="11"/>
      <c r="D93" s="12"/>
      <c r="E93" s="13"/>
      <c r="F93" s="13"/>
      <c r="G93" s="59"/>
      <c r="H93" s="15">
        <f t="shared" si="4"/>
        <v>0</v>
      </c>
      <c r="I93" s="15">
        <f t="shared" si="5"/>
        <v>0</v>
      </c>
      <c r="J93" s="61">
        <f t="shared" si="6"/>
        <v>0</v>
      </c>
      <c r="K93" s="15">
        <f t="shared" si="7"/>
        <v>0</v>
      </c>
      <c r="L93" s="13"/>
    </row>
    <row r="94" spans="2:12" ht="15" customHeight="1">
      <c r="B94" s="10">
        <v>81</v>
      </c>
      <c r="C94" s="11"/>
      <c r="D94" s="12"/>
      <c r="E94" s="13"/>
      <c r="F94" s="13"/>
      <c r="G94" s="59"/>
      <c r="H94" s="15">
        <f t="shared" si="4"/>
        <v>0</v>
      </c>
      <c r="I94" s="15">
        <f t="shared" si="5"/>
        <v>0</v>
      </c>
      <c r="J94" s="61">
        <f t="shared" si="6"/>
        <v>0</v>
      </c>
      <c r="K94" s="15">
        <f t="shared" si="7"/>
        <v>0</v>
      </c>
      <c r="L94" s="13"/>
    </row>
    <row r="95" spans="2:12" ht="15" customHeight="1">
      <c r="B95" s="10">
        <v>82</v>
      </c>
      <c r="C95" s="11"/>
      <c r="D95" s="12"/>
      <c r="E95" s="13"/>
      <c r="F95" s="13"/>
      <c r="G95" s="59"/>
      <c r="H95" s="15">
        <f t="shared" si="4"/>
        <v>0</v>
      </c>
      <c r="I95" s="15">
        <f t="shared" si="5"/>
        <v>0</v>
      </c>
      <c r="J95" s="61">
        <f t="shared" si="6"/>
        <v>0</v>
      </c>
      <c r="K95" s="15">
        <f t="shared" si="7"/>
        <v>0</v>
      </c>
      <c r="L95" s="13"/>
    </row>
    <row r="96" spans="2:12" ht="15" customHeight="1">
      <c r="B96" s="10">
        <v>83</v>
      </c>
      <c r="C96" s="11"/>
      <c r="D96" s="12"/>
      <c r="E96" s="13"/>
      <c r="F96" s="13"/>
      <c r="G96" s="59"/>
      <c r="H96" s="15">
        <f t="shared" si="4"/>
        <v>0</v>
      </c>
      <c r="I96" s="15">
        <f t="shared" si="5"/>
        <v>0</v>
      </c>
      <c r="J96" s="61">
        <f t="shared" si="6"/>
        <v>0</v>
      </c>
      <c r="K96" s="15">
        <f t="shared" si="7"/>
        <v>0</v>
      </c>
      <c r="L96" s="13"/>
    </row>
    <row r="97" spans="2:12" ht="15" customHeight="1">
      <c r="B97" s="10">
        <v>84</v>
      </c>
      <c r="C97" s="11"/>
      <c r="D97" s="12"/>
      <c r="E97" s="13"/>
      <c r="F97" s="13"/>
      <c r="G97" s="59"/>
      <c r="H97" s="15">
        <f t="shared" si="4"/>
        <v>0</v>
      </c>
      <c r="I97" s="15">
        <f t="shared" si="5"/>
        <v>0</v>
      </c>
      <c r="J97" s="61">
        <f t="shared" si="6"/>
        <v>0</v>
      </c>
      <c r="K97" s="15">
        <f t="shared" si="7"/>
        <v>0</v>
      </c>
      <c r="L97" s="13"/>
    </row>
    <row r="98" spans="2:12" ht="15" customHeight="1">
      <c r="B98" s="10">
        <v>85</v>
      </c>
      <c r="C98" s="11"/>
      <c r="D98" s="12"/>
      <c r="E98" s="13"/>
      <c r="F98" s="13"/>
      <c r="G98" s="59"/>
      <c r="H98" s="15">
        <f t="shared" si="4"/>
        <v>0</v>
      </c>
      <c r="I98" s="15">
        <f t="shared" si="5"/>
        <v>0</v>
      </c>
      <c r="J98" s="61">
        <f t="shared" si="6"/>
        <v>0</v>
      </c>
      <c r="K98" s="15">
        <f t="shared" si="7"/>
        <v>0</v>
      </c>
      <c r="L98" s="13"/>
    </row>
    <row r="99" spans="2:12" ht="15" customHeight="1">
      <c r="B99" s="10">
        <v>86</v>
      </c>
      <c r="C99" s="11"/>
      <c r="D99" s="12"/>
      <c r="E99" s="13"/>
      <c r="F99" s="13"/>
      <c r="G99" s="59"/>
      <c r="H99" s="15">
        <f t="shared" si="4"/>
        <v>0</v>
      </c>
      <c r="I99" s="15">
        <f t="shared" si="5"/>
        <v>0</v>
      </c>
      <c r="J99" s="61">
        <f t="shared" si="6"/>
        <v>0</v>
      </c>
      <c r="K99" s="15">
        <f t="shared" si="7"/>
        <v>0</v>
      </c>
      <c r="L99" s="13"/>
    </row>
    <row r="100" spans="2:12" ht="15" customHeight="1">
      <c r="B100" s="10">
        <v>87</v>
      </c>
      <c r="C100" s="11"/>
      <c r="D100" s="12"/>
      <c r="E100" s="13"/>
      <c r="F100" s="13"/>
      <c r="G100" s="59"/>
      <c r="H100" s="15">
        <f t="shared" si="4"/>
        <v>0</v>
      </c>
      <c r="I100" s="15">
        <f t="shared" si="5"/>
        <v>0</v>
      </c>
      <c r="J100" s="61">
        <f t="shared" si="6"/>
        <v>0</v>
      </c>
      <c r="K100" s="15">
        <f t="shared" si="7"/>
        <v>0</v>
      </c>
      <c r="L100" s="13"/>
    </row>
    <row r="101" spans="2:12" ht="15" customHeight="1">
      <c r="B101" s="10">
        <v>88</v>
      </c>
      <c r="C101" s="11"/>
      <c r="D101" s="12"/>
      <c r="E101" s="13"/>
      <c r="F101" s="13"/>
      <c r="G101" s="59"/>
      <c r="H101" s="15">
        <f t="shared" si="4"/>
        <v>0</v>
      </c>
      <c r="I101" s="15">
        <f t="shared" si="5"/>
        <v>0</v>
      </c>
      <c r="J101" s="61">
        <f t="shared" si="6"/>
        <v>0</v>
      </c>
      <c r="K101" s="15">
        <f t="shared" si="7"/>
        <v>0</v>
      </c>
      <c r="L101" s="13"/>
    </row>
    <row r="102" spans="2:12" ht="15" customHeight="1">
      <c r="B102" s="10">
        <v>89</v>
      </c>
      <c r="C102" s="11"/>
      <c r="D102" s="12"/>
      <c r="E102" s="13"/>
      <c r="F102" s="13"/>
      <c r="G102" s="59"/>
      <c r="H102" s="15">
        <f t="shared" si="4"/>
        <v>0</v>
      </c>
      <c r="I102" s="15">
        <f t="shared" si="5"/>
        <v>0</v>
      </c>
      <c r="J102" s="61">
        <f t="shared" si="6"/>
        <v>0</v>
      </c>
      <c r="K102" s="15">
        <f t="shared" si="7"/>
        <v>0</v>
      </c>
      <c r="L102" s="13"/>
    </row>
    <row r="103" spans="2:12" ht="15" customHeight="1">
      <c r="B103" s="10">
        <v>90</v>
      </c>
      <c r="C103" s="11"/>
      <c r="D103" s="12"/>
      <c r="E103" s="13"/>
      <c r="F103" s="13"/>
      <c r="G103" s="59"/>
      <c r="H103" s="15">
        <f t="shared" si="4"/>
        <v>0</v>
      </c>
      <c r="I103" s="15">
        <f t="shared" si="5"/>
        <v>0</v>
      </c>
      <c r="J103" s="61">
        <f t="shared" si="6"/>
        <v>0</v>
      </c>
      <c r="K103" s="15">
        <f t="shared" si="7"/>
        <v>0</v>
      </c>
      <c r="L103" s="13"/>
    </row>
    <row r="104" spans="2:12" ht="15" customHeight="1">
      <c r="B104" s="10">
        <v>91</v>
      </c>
      <c r="C104" s="11"/>
      <c r="D104" s="12"/>
      <c r="E104" s="13"/>
      <c r="F104" s="13"/>
      <c r="G104" s="59"/>
      <c r="H104" s="15">
        <f t="shared" si="4"/>
        <v>0</v>
      </c>
      <c r="I104" s="15">
        <f t="shared" si="5"/>
        <v>0</v>
      </c>
      <c r="J104" s="61">
        <f t="shared" si="6"/>
        <v>0</v>
      </c>
      <c r="K104" s="15">
        <f t="shared" si="7"/>
        <v>0</v>
      </c>
      <c r="L104" s="13"/>
    </row>
    <row r="105" spans="2:12" ht="15" customHeight="1">
      <c r="B105" s="10">
        <v>92</v>
      </c>
      <c r="C105" s="11"/>
      <c r="D105" s="12"/>
      <c r="E105" s="13"/>
      <c r="F105" s="13"/>
      <c r="G105" s="59"/>
      <c r="H105" s="15">
        <f t="shared" si="4"/>
        <v>0</v>
      </c>
      <c r="I105" s="15">
        <f t="shared" si="5"/>
        <v>0</v>
      </c>
      <c r="J105" s="61">
        <f t="shared" si="6"/>
        <v>0</v>
      </c>
      <c r="K105" s="15">
        <f t="shared" si="7"/>
        <v>0</v>
      </c>
      <c r="L105" s="13"/>
    </row>
    <row r="106" spans="2:12" ht="15" customHeight="1">
      <c r="B106" s="10">
        <v>93</v>
      </c>
      <c r="C106" s="11"/>
      <c r="D106" s="12"/>
      <c r="E106" s="13"/>
      <c r="F106" s="13"/>
      <c r="G106" s="59"/>
      <c r="H106" s="15">
        <f t="shared" si="4"/>
        <v>0</v>
      </c>
      <c r="I106" s="15">
        <f t="shared" si="5"/>
        <v>0</v>
      </c>
      <c r="J106" s="61">
        <f t="shared" si="6"/>
        <v>0</v>
      </c>
      <c r="K106" s="15">
        <f t="shared" si="7"/>
        <v>0</v>
      </c>
      <c r="L106" s="13"/>
    </row>
    <row r="107" spans="2:12" ht="15" customHeight="1">
      <c r="B107" s="10">
        <v>94</v>
      </c>
      <c r="C107" s="11"/>
      <c r="D107" s="12"/>
      <c r="E107" s="13"/>
      <c r="F107" s="13"/>
      <c r="G107" s="59"/>
      <c r="H107" s="15">
        <f t="shared" si="4"/>
        <v>0</v>
      </c>
      <c r="I107" s="15">
        <f t="shared" si="5"/>
        <v>0</v>
      </c>
      <c r="J107" s="61">
        <f t="shared" si="6"/>
        <v>0</v>
      </c>
      <c r="K107" s="15">
        <f t="shared" si="7"/>
        <v>0</v>
      </c>
      <c r="L107" s="13"/>
    </row>
    <row r="108" spans="2:12" ht="15" customHeight="1">
      <c r="B108" s="10">
        <v>95</v>
      </c>
      <c r="C108" s="11"/>
      <c r="D108" s="12"/>
      <c r="E108" s="13"/>
      <c r="F108" s="13"/>
      <c r="G108" s="59"/>
      <c r="H108" s="15">
        <f t="shared" si="4"/>
        <v>0</v>
      </c>
      <c r="I108" s="15">
        <f t="shared" si="5"/>
        <v>0</v>
      </c>
      <c r="J108" s="61">
        <f t="shared" si="6"/>
        <v>0</v>
      </c>
      <c r="K108" s="15">
        <f t="shared" si="7"/>
        <v>0</v>
      </c>
      <c r="L108" s="13"/>
    </row>
    <row r="109" spans="2:12" ht="15" customHeight="1">
      <c r="B109" s="10">
        <v>96</v>
      </c>
      <c r="C109" s="11"/>
      <c r="D109" s="12"/>
      <c r="E109" s="13"/>
      <c r="F109" s="13"/>
      <c r="G109" s="59"/>
      <c r="H109" s="15">
        <f t="shared" si="4"/>
        <v>0</v>
      </c>
      <c r="I109" s="15">
        <f t="shared" si="5"/>
        <v>0</v>
      </c>
      <c r="J109" s="61">
        <f t="shared" si="6"/>
        <v>0</v>
      </c>
      <c r="K109" s="15">
        <f t="shared" si="7"/>
        <v>0</v>
      </c>
      <c r="L109" s="13"/>
    </row>
    <row r="110" spans="2:12" ht="15" customHeight="1">
      <c r="B110" s="10">
        <v>97</v>
      </c>
      <c r="C110" s="11"/>
      <c r="D110" s="12"/>
      <c r="E110" s="13"/>
      <c r="F110" s="13"/>
      <c r="G110" s="59"/>
      <c r="H110" s="15">
        <f t="shared" si="4"/>
        <v>0</v>
      </c>
      <c r="I110" s="15">
        <f t="shared" si="5"/>
        <v>0</v>
      </c>
      <c r="J110" s="61">
        <f t="shared" si="6"/>
        <v>0</v>
      </c>
      <c r="K110" s="15">
        <f t="shared" si="7"/>
        <v>0</v>
      </c>
      <c r="L110" s="13"/>
    </row>
    <row r="111" spans="2:12" ht="15" customHeight="1">
      <c r="B111" s="10">
        <v>98</v>
      </c>
      <c r="C111" s="11"/>
      <c r="D111" s="12"/>
      <c r="E111" s="13"/>
      <c r="F111" s="13"/>
      <c r="G111" s="59"/>
      <c r="H111" s="15">
        <f t="shared" si="4"/>
        <v>0</v>
      </c>
      <c r="I111" s="15">
        <f t="shared" si="5"/>
        <v>0</v>
      </c>
      <c r="J111" s="61">
        <f t="shared" si="6"/>
        <v>0</v>
      </c>
      <c r="K111" s="15">
        <f t="shared" si="7"/>
        <v>0</v>
      </c>
      <c r="L111" s="13"/>
    </row>
    <row r="112" spans="2:12" ht="15" customHeight="1">
      <c r="B112" s="10">
        <v>99</v>
      </c>
      <c r="C112" s="11"/>
      <c r="D112" s="12"/>
      <c r="E112" s="13"/>
      <c r="F112" s="13"/>
      <c r="G112" s="59"/>
      <c r="H112" s="15">
        <f t="shared" si="4"/>
        <v>0</v>
      </c>
      <c r="I112" s="15">
        <f t="shared" si="5"/>
        <v>0</v>
      </c>
      <c r="J112" s="61">
        <f t="shared" si="6"/>
        <v>0</v>
      </c>
      <c r="K112" s="15">
        <f t="shared" si="7"/>
        <v>0</v>
      </c>
      <c r="L112" s="13"/>
    </row>
    <row r="113" spans="2:12" ht="15" customHeight="1">
      <c r="B113" s="10">
        <v>100</v>
      </c>
      <c r="C113" s="11"/>
      <c r="D113" s="12"/>
      <c r="E113" s="13"/>
      <c r="F113" s="13"/>
      <c r="G113" s="59"/>
      <c r="H113" s="15">
        <f t="shared" si="4"/>
        <v>0</v>
      </c>
      <c r="I113" s="15">
        <f t="shared" si="5"/>
        <v>0</v>
      </c>
      <c r="J113" s="61">
        <f t="shared" si="6"/>
        <v>0</v>
      </c>
      <c r="K113" s="15">
        <f t="shared" si="7"/>
        <v>0</v>
      </c>
      <c r="L113" s="13"/>
    </row>
    <row r="114" spans="2:12" ht="15" customHeight="1">
      <c r="B114" s="10">
        <v>101</v>
      </c>
      <c r="C114" s="11"/>
      <c r="D114" s="12"/>
      <c r="E114" s="13"/>
      <c r="F114" s="13"/>
      <c r="G114" s="59"/>
      <c r="H114" s="15">
        <f t="shared" si="4"/>
        <v>0</v>
      </c>
      <c r="I114" s="15">
        <f t="shared" si="5"/>
        <v>0</v>
      </c>
      <c r="J114" s="61">
        <f t="shared" si="6"/>
        <v>0</v>
      </c>
      <c r="K114" s="15">
        <f t="shared" si="7"/>
        <v>0</v>
      </c>
      <c r="L114" s="13"/>
    </row>
    <row r="115" spans="2:12" ht="15" customHeight="1">
      <c r="B115" s="10">
        <v>102</v>
      </c>
      <c r="C115" s="11"/>
      <c r="D115" s="12"/>
      <c r="E115" s="13"/>
      <c r="F115" s="13"/>
      <c r="G115" s="59"/>
      <c r="H115" s="15">
        <f t="shared" si="4"/>
        <v>0</v>
      </c>
      <c r="I115" s="15">
        <f t="shared" si="5"/>
        <v>0</v>
      </c>
      <c r="J115" s="61">
        <f t="shared" si="6"/>
        <v>0</v>
      </c>
      <c r="K115" s="15">
        <f t="shared" si="7"/>
        <v>0</v>
      </c>
      <c r="L115" s="13"/>
    </row>
    <row r="116" spans="2:12" ht="15" customHeight="1">
      <c r="B116" s="10">
        <v>103</v>
      </c>
      <c r="C116" s="11"/>
      <c r="D116" s="12"/>
      <c r="E116" s="13"/>
      <c r="F116" s="13"/>
      <c r="G116" s="59"/>
      <c r="H116" s="15">
        <f t="shared" si="4"/>
        <v>0</v>
      </c>
      <c r="I116" s="15">
        <f t="shared" si="5"/>
        <v>0</v>
      </c>
      <c r="J116" s="61">
        <f t="shared" si="6"/>
        <v>0</v>
      </c>
      <c r="K116" s="15">
        <f t="shared" si="7"/>
        <v>0</v>
      </c>
      <c r="L116" s="13"/>
    </row>
    <row r="117" spans="2:12" ht="15" customHeight="1">
      <c r="B117" s="10">
        <v>104</v>
      </c>
      <c r="C117" s="11"/>
      <c r="D117" s="12"/>
      <c r="E117" s="13"/>
      <c r="F117" s="13"/>
      <c r="G117" s="59"/>
      <c r="H117" s="15">
        <f t="shared" si="4"/>
        <v>0</v>
      </c>
      <c r="I117" s="15">
        <f t="shared" si="5"/>
        <v>0</v>
      </c>
      <c r="J117" s="61">
        <f t="shared" si="6"/>
        <v>0</v>
      </c>
      <c r="K117" s="15">
        <f t="shared" si="7"/>
        <v>0</v>
      </c>
      <c r="L117" s="13"/>
    </row>
    <row r="118" spans="2:12" ht="15" customHeight="1">
      <c r="B118" s="10">
        <v>105</v>
      </c>
      <c r="C118" s="11"/>
      <c r="D118" s="12"/>
      <c r="E118" s="13"/>
      <c r="F118" s="13"/>
      <c r="G118" s="59"/>
      <c r="H118" s="15">
        <f t="shared" si="4"/>
        <v>0</v>
      </c>
      <c r="I118" s="15">
        <f t="shared" si="5"/>
        <v>0</v>
      </c>
      <c r="J118" s="61">
        <f t="shared" si="6"/>
        <v>0</v>
      </c>
      <c r="K118" s="15">
        <f t="shared" si="7"/>
        <v>0</v>
      </c>
      <c r="L118" s="13"/>
    </row>
    <row r="119" spans="2:12" ht="15" customHeight="1">
      <c r="B119" s="10">
        <v>106</v>
      </c>
      <c r="C119" s="11"/>
      <c r="D119" s="12"/>
      <c r="E119" s="13"/>
      <c r="F119" s="13"/>
      <c r="G119" s="59"/>
      <c r="H119" s="15">
        <f t="shared" si="4"/>
        <v>0</v>
      </c>
      <c r="I119" s="15">
        <f t="shared" si="5"/>
        <v>0</v>
      </c>
      <c r="J119" s="61">
        <f t="shared" si="6"/>
        <v>0</v>
      </c>
      <c r="K119" s="15">
        <f t="shared" si="7"/>
        <v>0</v>
      </c>
      <c r="L119" s="13"/>
    </row>
    <row r="120" spans="2:12" ht="15" customHeight="1">
      <c r="B120" s="10">
        <v>107</v>
      </c>
      <c r="C120" s="11"/>
      <c r="D120" s="12"/>
      <c r="E120" s="13"/>
      <c r="F120" s="13"/>
      <c r="G120" s="59"/>
      <c r="H120" s="15">
        <f t="shared" si="4"/>
        <v>0</v>
      </c>
      <c r="I120" s="15">
        <f t="shared" si="5"/>
        <v>0</v>
      </c>
      <c r="J120" s="61">
        <f t="shared" si="6"/>
        <v>0</v>
      </c>
      <c r="K120" s="15">
        <f t="shared" si="7"/>
        <v>0</v>
      </c>
      <c r="L120" s="13"/>
    </row>
    <row r="121" spans="2:12" ht="15" customHeight="1">
      <c r="B121" s="10">
        <v>108</v>
      </c>
      <c r="C121" s="11"/>
      <c r="D121" s="12"/>
      <c r="E121" s="13"/>
      <c r="F121" s="13"/>
      <c r="G121" s="59"/>
      <c r="H121" s="15">
        <f t="shared" si="4"/>
        <v>0</v>
      </c>
      <c r="I121" s="15">
        <f t="shared" si="5"/>
        <v>0</v>
      </c>
      <c r="J121" s="61">
        <f t="shared" si="6"/>
        <v>0</v>
      </c>
      <c r="K121" s="15">
        <f t="shared" si="7"/>
        <v>0</v>
      </c>
      <c r="L121" s="13"/>
    </row>
    <row r="122" spans="2:12" ht="15" customHeight="1">
      <c r="B122" s="10">
        <v>109</v>
      </c>
      <c r="C122" s="11"/>
      <c r="D122" s="12"/>
      <c r="E122" s="13"/>
      <c r="F122" s="13"/>
      <c r="G122" s="59"/>
      <c r="H122" s="15">
        <f t="shared" si="4"/>
        <v>0</v>
      </c>
      <c r="I122" s="15">
        <f t="shared" si="5"/>
        <v>0</v>
      </c>
      <c r="J122" s="61">
        <f t="shared" si="6"/>
        <v>0</v>
      </c>
      <c r="K122" s="15">
        <f t="shared" si="7"/>
        <v>0</v>
      </c>
      <c r="L122" s="13"/>
    </row>
    <row r="123" spans="2:12" ht="15" customHeight="1">
      <c r="B123" s="10">
        <v>110</v>
      </c>
      <c r="C123" s="11"/>
      <c r="D123" s="12"/>
      <c r="E123" s="13"/>
      <c r="F123" s="13"/>
      <c r="G123" s="59"/>
      <c r="H123" s="15">
        <f t="shared" si="4"/>
        <v>0</v>
      </c>
      <c r="I123" s="15">
        <f t="shared" si="5"/>
        <v>0</v>
      </c>
      <c r="J123" s="61">
        <f t="shared" si="6"/>
        <v>0</v>
      </c>
      <c r="K123" s="15">
        <f t="shared" si="7"/>
        <v>0</v>
      </c>
      <c r="L123" s="13"/>
    </row>
    <row r="124" spans="2:12" ht="15" customHeight="1">
      <c r="B124" s="10">
        <v>111</v>
      </c>
      <c r="C124" s="11"/>
      <c r="D124" s="12"/>
      <c r="E124" s="13"/>
      <c r="F124" s="13"/>
      <c r="G124" s="59"/>
      <c r="H124" s="15">
        <f t="shared" si="4"/>
        <v>0</v>
      </c>
      <c r="I124" s="15">
        <f t="shared" si="5"/>
        <v>0</v>
      </c>
      <c r="J124" s="61">
        <f t="shared" si="6"/>
        <v>0</v>
      </c>
      <c r="K124" s="15">
        <f t="shared" si="7"/>
        <v>0</v>
      </c>
      <c r="L124" s="13"/>
    </row>
    <row r="125" spans="2:12" ht="15" customHeight="1">
      <c r="B125" s="10">
        <v>112</v>
      </c>
      <c r="C125" s="11"/>
      <c r="D125" s="12"/>
      <c r="E125" s="13"/>
      <c r="F125" s="13"/>
      <c r="G125" s="59"/>
      <c r="H125" s="15">
        <f t="shared" si="4"/>
        <v>0</v>
      </c>
      <c r="I125" s="15">
        <f t="shared" si="5"/>
        <v>0</v>
      </c>
      <c r="J125" s="61">
        <f t="shared" si="6"/>
        <v>0</v>
      </c>
      <c r="K125" s="15">
        <f t="shared" si="7"/>
        <v>0</v>
      </c>
      <c r="L125" s="13"/>
    </row>
    <row r="126" spans="2:12" ht="15" customHeight="1">
      <c r="B126" s="10">
        <v>113</v>
      </c>
      <c r="C126" s="11"/>
      <c r="D126" s="12"/>
      <c r="E126" s="13"/>
      <c r="F126" s="13"/>
      <c r="G126" s="59"/>
      <c r="H126" s="15">
        <f t="shared" si="4"/>
        <v>0</v>
      </c>
      <c r="I126" s="15">
        <f t="shared" si="5"/>
        <v>0</v>
      </c>
      <c r="J126" s="61">
        <f t="shared" si="6"/>
        <v>0</v>
      </c>
      <c r="K126" s="15">
        <f t="shared" si="7"/>
        <v>0</v>
      </c>
      <c r="L126" s="13"/>
    </row>
    <row r="127" spans="2:12" ht="15" customHeight="1">
      <c r="B127" s="10">
        <v>114</v>
      </c>
      <c r="C127" s="11"/>
      <c r="D127" s="12"/>
      <c r="E127" s="13"/>
      <c r="F127" s="13"/>
      <c r="G127" s="59"/>
      <c r="H127" s="15">
        <f t="shared" si="4"/>
        <v>0</v>
      </c>
      <c r="I127" s="15">
        <f t="shared" si="5"/>
        <v>0</v>
      </c>
      <c r="J127" s="61">
        <f t="shared" si="6"/>
        <v>0</v>
      </c>
      <c r="K127" s="15">
        <f t="shared" si="7"/>
        <v>0</v>
      </c>
      <c r="L127" s="13"/>
    </row>
    <row r="128" spans="2:12" ht="15" customHeight="1">
      <c r="B128" s="10">
        <v>115</v>
      </c>
      <c r="C128" s="11"/>
      <c r="D128" s="12"/>
      <c r="E128" s="13"/>
      <c r="F128" s="13"/>
      <c r="G128" s="59"/>
      <c r="H128" s="15">
        <f t="shared" si="4"/>
        <v>0</v>
      </c>
      <c r="I128" s="15">
        <f t="shared" si="5"/>
        <v>0</v>
      </c>
      <c r="J128" s="61">
        <f t="shared" si="6"/>
        <v>0</v>
      </c>
      <c r="K128" s="15">
        <f t="shared" si="7"/>
        <v>0</v>
      </c>
      <c r="L128" s="13"/>
    </row>
    <row r="129" spans="2:12" ht="15" customHeight="1">
      <c r="B129" s="10">
        <v>116</v>
      </c>
      <c r="C129" s="11"/>
      <c r="D129" s="12"/>
      <c r="E129" s="13"/>
      <c r="F129" s="13"/>
      <c r="G129" s="59"/>
      <c r="H129" s="15">
        <f t="shared" si="4"/>
        <v>0</v>
      </c>
      <c r="I129" s="15">
        <f t="shared" si="5"/>
        <v>0</v>
      </c>
      <c r="J129" s="61">
        <f t="shared" si="6"/>
        <v>0</v>
      </c>
      <c r="K129" s="15">
        <f t="shared" si="7"/>
        <v>0</v>
      </c>
      <c r="L129" s="13"/>
    </row>
    <row r="130" spans="2:12" ht="15" customHeight="1">
      <c r="B130" s="10">
        <v>117</v>
      </c>
      <c r="C130" s="11"/>
      <c r="D130" s="12"/>
      <c r="E130" s="13"/>
      <c r="F130" s="13"/>
      <c r="G130" s="59"/>
      <c r="H130" s="15">
        <f t="shared" si="4"/>
        <v>0</v>
      </c>
      <c r="I130" s="15">
        <f t="shared" si="5"/>
        <v>0</v>
      </c>
      <c r="J130" s="61">
        <f t="shared" si="6"/>
        <v>0</v>
      </c>
      <c r="K130" s="15">
        <f t="shared" si="7"/>
        <v>0</v>
      </c>
      <c r="L130" s="13"/>
    </row>
    <row r="131" spans="2:12" ht="15" customHeight="1">
      <c r="B131" s="10">
        <v>118</v>
      </c>
      <c r="C131" s="11"/>
      <c r="D131" s="12"/>
      <c r="E131" s="13"/>
      <c r="F131" s="13"/>
      <c r="G131" s="59"/>
      <c r="H131" s="15">
        <f t="shared" si="4"/>
        <v>0</v>
      </c>
      <c r="I131" s="15">
        <f t="shared" si="5"/>
        <v>0</v>
      </c>
      <c r="J131" s="61">
        <f t="shared" si="6"/>
        <v>0</v>
      </c>
      <c r="K131" s="15">
        <f t="shared" si="7"/>
        <v>0</v>
      </c>
      <c r="L131" s="13"/>
    </row>
    <row r="132" spans="2:12" ht="15" customHeight="1">
      <c r="B132" s="10">
        <v>119</v>
      </c>
      <c r="C132" s="11"/>
      <c r="D132" s="12"/>
      <c r="E132" s="13"/>
      <c r="F132" s="13"/>
      <c r="G132" s="59"/>
      <c r="H132" s="15">
        <f t="shared" si="4"/>
        <v>0</v>
      </c>
      <c r="I132" s="15">
        <f t="shared" si="5"/>
        <v>0</v>
      </c>
      <c r="J132" s="61">
        <f t="shared" si="6"/>
        <v>0</v>
      </c>
      <c r="K132" s="15">
        <f t="shared" si="7"/>
        <v>0</v>
      </c>
      <c r="L132" s="13"/>
    </row>
    <row r="133" spans="2:12" ht="15" customHeight="1">
      <c r="B133" s="10">
        <v>120</v>
      </c>
      <c r="C133" s="11"/>
      <c r="D133" s="12"/>
      <c r="E133" s="13"/>
      <c r="F133" s="13"/>
      <c r="G133" s="59"/>
      <c r="H133" s="15">
        <f t="shared" si="4"/>
        <v>0</v>
      </c>
      <c r="I133" s="15">
        <f t="shared" si="5"/>
        <v>0</v>
      </c>
      <c r="J133" s="61">
        <f t="shared" si="6"/>
        <v>0</v>
      </c>
      <c r="K133" s="15">
        <f t="shared" si="7"/>
        <v>0</v>
      </c>
      <c r="L133" s="13"/>
    </row>
    <row r="134" spans="2:12" ht="15" customHeight="1">
      <c r="B134" s="10">
        <v>121</v>
      </c>
      <c r="C134" s="11"/>
      <c r="D134" s="12"/>
      <c r="E134" s="13"/>
      <c r="F134" s="13"/>
      <c r="G134" s="59"/>
      <c r="H134" s="15">
        <f t="shared" si="4"/>
        <v>0</v>
      </c>
      <c r="I134" s="15">
        <f t="shared" si="5"/>
        <v>0</v>
      </c>
      <c r="J134" s="61">
        <f t="shared" si="6"/>
        <v>0</v>
      </c>
      <c r="K134" s="15">
        <f t="shared" si="7"/>
        <v>0</v>
      </c>
      <c r="L134" s="13"/>
    </row>
    <row r="135" spans="2:12" ht="15" customHeight="1">
      <c r="B135" s="10">
        <v>122</v>
      </c>
      <c r="C135" s="11"/>
      <c r="D135" s="12"/>
      <c r="E135" s="13"/>
      <c r="F135" s="13"/>
      <c r="G135" s="59"/>
      <c r="H135" s="15">
        <f t="shared" si="4"/>
        <v>0</v>
      </c>
      <c r="I135" s="15">
        <f t="shared" si="5"/>
        <v>0</v>
      </c>
      <c r="J135" s="61">
        <f t="shared" si="6"/>
        <v>0</v>
      </c>
      <c r="K135" s="15">
        <f t="shared" si="7"/>
        <v>0</v>
      </c>
      <c r="L135" s="13"/>
    </row>
    <row r="136" spans="2:12" ht="15" customHeight="1">
      <c r="B136" s="10">
        <v>123</v>
      </c>
      <c r="C136" s="11"/>
      <c r="D136" s="12"/>
      <c r="E136" s="13"/>
      <c r="F136" s="13"/>
      <c r="G136" s="59"/>
      <c r="H136" s="15">
        <f t="shared" si="4"/>
        <v>0</v>
      </c>
      <c r="I136" s="15">
        <f t="shared" si="5"/>
        <v>0</v>
      </c>
      <c r="J136" s="61">
        <f t="shared" si="6"/>
        <v>0</v>
      </c>
      <c r="K136" s="15">
        <f t="shared" si="7"/>
        <v>0</v>
      </c>
      <c r="L136" s="13"/>
    </row>
    <row r="137" spans="2:12" ht="15" customHeight="1">
      <c r="B137" s="10">
        <v>124</v>
      </c>
      <c r="C137" s="11"/>
      <c r="D137" s="12"/>
      <c r="E137" s="13"/>
      <c r="F137" s="13"/>
      <c r="G137" s="59"/>
      <c r="H137" s="15">
        <f t="shared" si="4"/>
        <v>0</v>
      </c>
      <c r="I137" s="15">
        <f t="shared" si="5"/>
        <v>0</v>
      </c>
      <c r="J137" s="61">
        <f t="shared" si="6"/>
        <v>0</v>
      </c>
      <c r="K137" s="15">
        <f t="shared" si="7"/>
        <v>0</v>
      </c>
      <c r="L137" s="13"/>
    </row>
    <row r="138" spans="2:12" ht="15" customHeight="1">
      <c r="B138" s="10">
        <v>125</v>
      </c>
      <c r="C138" s="11"/>
      <c r="D138" s="12"/>
      <c r="E138" s="13"/>
      <c r="F138" s="13"/>
      <c r="G138" s="59"/>
      <c r="H138" s="15">
        <f t="shared" si="4"/>
        <v>0</v>
      </c>
      <c r="I138" s="15">
        <f t="shared" si="5"/>
        <v>0</v>
      </c>
      <c r="J138" s="61">
        <f t="shared" si="6"/>
        <v>0</v>
      </c>
      <c r="K138" s="15">
        <f t="shared" si="7"/>
        <v>0</v>
      </c>
      <c r="L138" s="13"/>
    </row>
    <row r="139" spans="2:12" ht="15" customHeight="1">
      <c r="B139" s="10">
        <v>126</v>
      </c>
      <c r="C139" s="11"/>
      <c r="D139" s="12"/>
      <c r="E139" s="13"/>
      <c r="F139" s="13"/>
      <c r="G139" s="59"/>
      <c r="H139" s="15">
        <f t="shared" si="4"/>
        <v>0</v>
      </c>
      <c r="I139" s="15">
        <f t="shared" si="5"/>
        <v>0</v>
      </c>
      <c r="J139" s="61">
        <f t="shared" si="6"/>
        <v>0</v>
      </c>
      <c r="K139" s="15">
        <f t="shared" si="7"/>
        <v>0</v>
      </c>
      <c r="L139" s="13"/>
    </row>
    <row r="140" spans="2:12" ht="15" customHeight="1">
      <c r="B140" s="10">
        <v>127</v>
      </c>
      <c r="C140" s="11"/>
      <c r="D140" s="12"/>
      <c r="E140" s="13"/>
      <c r="F140" s="13"/>
      <c r="G140" s="59"/>
      <c r="H140" s="15">
        <f t="shared" si="4"/>
        <v>0</v>
      </c>
      <c r="I140" s="15">
        <f t="shared" si="5"/>
        <v>0</v>
      </c>
      <c r="J140" s="61">
        <f t="shared" si="6"/>
        <v>0</v>
      </c>
      <c r="K140" s="15">
        <f t="shared" si="7"/>
        <v>0</v>
      </c>
      <c r="L140" s="13"/>
    </row>
    <row r="141" spans="2:12" ht="15" customHeight="1">
      <c r="B141" s="10">
        <v>128</v>
      </c>
      <c r="C141" s="11"/>
      <c r="D141" s="12"/>
      <c r="E141" s="13"/>
      <c r="F141" s="13"/>
      <c r="G141" s="59"/>
      <c r="H141" s="15">
        <f t="shared" si="4"/>
        <v>0</v>
      </c>
      <c r="I141" s="15">
        <f t="shared" si="5"/>
        <v>0</v>
      </c>
      <c r="J141" s="61">
        <f t="shared" si="6"/>
        <v>0</v>
      </c>
      <c r="K141" s="15">
        <f t="shared" si="7"/>
        <v>0</v>
      </c>
      <c r="L141" s="13"/>
    </row>
    <row r="142" spans="2:12" ht="15" customHeight="1">
      <c r="B142" s="10">
        <v>129</v>
      </c>
      <c r="C142" s="11"/>
      <c r="D142" s="12"/>
      <c r="E142" s="13"/>
      <c r="F142" s="13"/>
      <c r="G142" s="59"/>
      <c r="H142" s="15">
        <f t="shared" si="4"/>
        <v>0</v>
      </c>
      <c r="I142" s="15">
        <f t="shared" si="5"/>
        <v>0</v>
      </c>
      <c r="J142" s="61">
        <f t="shared" si="6"/>
        <v>0</v>
      </c>
      <c r="K142" s="15">
        <f t="shared" si="7"/>
        <v>0</v>
      </c>
      <c r="L142" s="13"/>
    </row>
    <row r="143" spans="2:12" ht="15" customHeight="1">
      <c r="B143" s="10">
        <v>130</v>
      </c>
      <c r="C143" s="11"/>
      <c r="D143" s="12"/>
      <c r="E143" s="13"/>
      <c r="F143" s="13"/>
      <c r="G143" s="59"/>
      <c r="H143" s="15">
        <f t="shared" si="4"/>
        <v>0</v>
      </c>
      <c r="I143" s="15">
        <f t="shared" si="5"/>
        <v>0</v>
      </c>
      <c r="J143" s="61">
        <f t="shared" si="6"/>
        <v>0</v>
      </c>
      <c r="K143" s="15">
        <f t="shared" si="7"/>
        <v>0</v>
      </c>
      <c r="L143" s="13"/>
    </row>
    <row r="144" spans="2:12" ht="15" customHeight="1">
      <c r="B144" s="10">
        <v>131</v>
      </c>
      <c r="C144" s="11"/>
      <c r="D144" s="12"/>
      <c r="E144" s="13"/>
      <c r="F144" s="13"/>
      <c r="G144" s="59"/>
      <c r="H144" s="15">
        <f t="shared" si="4"/>
        <v>0</v>
      </c>
      <c r="I144" s="15">
        <f t="shared" si="5"/>
        <v>0</v>
      </c>
      <c r="J144" s="61">
        <f t="shared" si="6"/>
        <v>0</v>
      </c>
      <c r="K144" s="15">
        <f t="shared" si="7"/>
        <v>0</v>
      </c>
      <c r="L144" s="13"/>
    </row>
    <row r="145" spans="2:12" ht="15" customHeight="1">
      <c r="B145" s="10">
        <v>132</v>
      </c>
      <c r="C145" s="11"/>
      <c r="D145" s="12"/>
      <c r="E145" s="13"/>
      <c r="F145" s="13"/>
      <c r="G145" s="59"/>
      <c r="H145" s="15">
        <f t="shared" si="4"/>
        <v>0</v>
      </c>
      <c r="I145" s="15">
        <f t="shared" si="5"/>
        <v>0</v>
      </c>
      <c r="J145" s="61">
        <f t="shared" si="6"/>
        <v>0</v>
      </c>
      <c r="K145" s="15">
        <f t="shared" si="7"/>
        <v>0</v>
      </c>
      <c r="L145" s="13"/>
    </row>
    <row r="146" spans="2:12" ht="15" customHeight="1">
      <c r="B146" s="10">
        <v>133</v>
      </c>
      <c r="C146" s="11"/>
      <c r="D146" s="12"/>
      <c r="E146" s="13"/>
      <c r="F146" s="13"/>
      <c r="G146" s="59"/>
      <c r="H146" s="15">
        <f t="shared" si="4"/>
        <v>0</v>
      </c>
      <c r="I146" s="15">
        <f t="shared" si="5"/>
        <v>0</v>
      </c>
      <c r="J146" s="61">
        <f t="shared" si="6"/>
        <v>0</v>
      </c>
      <c r="K146" s="15">
        <f t="shared" si="7"/>
        <v>0</v>
      </c>
      <c r="L146" s="13"/>
    </row>
    <row r="147" spans="2:12" ht="15" customHeight="1">
      <c r="B147" s="10">
        <v>134</v>
      </c>
      <c r="C147" s="11"/>
      <c r="D147" s="12"/>
      <c r="E147" s="13"/>
      <c r="F147" s="13"/>
      <c r="G147" s="59"/>
      <c r="H147" s="15">
        <f t="shared" si="4"/>
        <v>0</v>
      </c>
      <c r="I147" s="15">
        <f t="shared" si="5"/>
        <v>0</v>
      </c>
      <c r="J147" s="61">
        <f t="shared" si="6"/>
        <v>0</v>
      </c>
      <c r="K147" s="15">
        <f t="shared" si="7"/>
        <v>0</v>
      </c>
      <c r="L147" s="13"/>
    </row>
    <row r="148" spans="2:12" ht="15" customHeight="1">
      <c r="B148" s="10">
        <v>135</v>
      </c>
      <c r="C148" s="11"/>
      <c r="D148" s="12"/>
      <c r="E148" s="13"/>
      <c r="F148" s="13"/>
      <c r="G148" s="59"/>
      <c r="H148" s="15">
        <f t="shared" si="4"/>
        <v>0</v>
      </c>
      <c r="I148" s="15">
        <f t="shared" si="5"/>
        <v>0</v>
      </c>
      <c r="J148" s="61">
        <f t="shared" si="6"/>
        <v>0</v>
      </c>
      <c r="K148" s="15">
        <f t="shared" si="7"/>
        <v>0</v>
      </c>
      <c r="L148" s="13"/>
    </row>
    <row r="149" spans="2:12" ht="15" customHeight="1">
      <c r="B149" s="10">
        <v>136</v>
      </c>
      <c r="C149" s="11"/>
      <c r="D149" s="12"/>
      <c r="E149" s="13"/>
      <c r="F149" s="13"/>
      <c r="G149" s="59"/>
      <c r="H149" s="15">
        <f t="shared" ref="H149:H212" si="8">PPM_Negeri</f>
        <v>0</v>
      </c>
      <c r="I149" s="15">
        <f t="shared" ref="I149:I212" si="9">PPM_Daerah</f>
        <v>0</v>
      </c>
      <c r="J149" s="61">
        <f t="shared" ref="J149:J212" si="10">No_Kump</f>
        <v>0</v>
      </c>
      <c r="K149" s="15">
        <f t="shared" ref="K149:K212" si="11">Nama_Sek</f>
        <v>0</v>
      </c>
      <c r="L149" s="13"/>
    </row>
    <row r="150" spans="2:12" ht="15" customHeight="1">
      <c r="B150" s="10">
        <v>137</v>
      </c>
      <c r="C150" s="11"/>
      <c r="D150" s="12"/>
      <c r="E150" s="13"/>
      <c r="F150" s="13"/>
      <c r="G150" s="59"/>
      <c r="H150" s="15">
        <f t="shared" si="8"/>
        <v>0</v>
      </c>
      <c r="I150" s="15">
        <f t="shared" si="9"/>
        <v>0</v>
      </c>
      <c r="J150" s="61">
        <f t="shared" si="10"/>
        <v>0</v>
      </c>
      <c r="K150" s="15">
        <f t="shared" si="11"/>
        <v>0</v>
      </c>
      <c r="L150" s="13"/>
    </row>
    <row r="151" spans="2:12" ht="15" customHeight="1">
      <c r="B151" s="10">
        <v>138</v>
      </c>
      <c r="C151" s="11"/>
      <c r="D151" s="12"/>
      <c r="E151" s="13"/>
      <c r="F151" s="13"/>
      <c r="G151" s="59"/>
      <c r="H151" s="15">
        <f t="shared" si="8"/>
        <v>0</v>
      </c>
      <c r="I151" s="15">
        <f t="shared" si="9"/>
        <v>0</v>
      </c>
      <c r="J151" s="61">
        <f t="shared" si="10"/>
        <v>0</v>
      </c>
      <c r="K151" s="15">
        <f t="shared" si="11"/>
        <v>0</v>
      </c>
      <c r="L151" s="13"/>
    </row>
    <row r="152" spans="2:12" ht="15" customHeight="1">
      <c r="B152" s="10">
        <v>139</v>
      </c>
      <c r="C152" s="11"/>
      <c r="D152" s="12"/>
      <c r="E152" s="13"/>
      <c r="F152" s="13"/>
      <c r="G152" s="59"/>
      <c r="H152" s="15">
        <f t="shared" si="8"/>
        <v>0</v>
      </c>
      <c r="I152" s="15">
        <f t="shared" si="9"/>
        <v>0</v>
      </c>
      <c r="J152" s="61">
        <f t="shared" si="10"/>
        <v>0</v>
      </c>
      <c r="K152" s="15">
        <f t="shared" si="11"/>
        <v>0</v>
      </c>
      <c r="L152" s="13"/>
    </row>
    <row r="153" spans="2:12" ht="15" customHeight="1">
      <c r="B153" s="10">
        <v>140</v>
      </c>
      <c r="C153" s="11"/>
      <c r="D153" s="12"/>
      <c r="E153" s="13"/>
      <c r="F153" s="13"/>
      <c r="G153" s="59"/>
      <c r="H153" s="15">
        <f t="shared" si="8"/>
        <v>0</v>
      </c>
      <c r="I153" s="15">
        <f t="shared" si="9"/>
        <v>0</v>
      </c>
      <c r="J153" s="61">
        <f t="shared" si="10"/>
        <v>0</v>
      </c>
      <c r="K153" s="15">
        <f t="shared" si="11"/>
        <v>0</v>
      </c>
      <c r="L153" s="13"/>
    </row>
    <row r="154" spans="2:12" ht="15" customHeight="1">
      <c r="B154" s="10">
        <v>141</v>
      </c>
      <c r="C154" s="11"/>
      <c r="D154" s="12"/>
      <c r="E154" s="13"/>
      <c r="F154" s="13"/>
      <c r="G154" s="59"/>
      <c r="H154" s="15">
        <f t="shared" si="8"/>
        <v>0</v>
      </c>
      <c r="I154" s="15">
        <f t="shared" si="9"/>
        <v>0</v>
      </c>
      <c r="J154" s="61">
        <f t="shared" si="10"/>
        <v>0</v>
      </c>
      <c r="K154" s="15">
        <f t="shared" si="11"/>
        <v>0</v>
      </c>
      <c r="L154" s="13"/>
    </row>
    <row r="155" spans="2:12" ht="15" customHeight="1">
      <c r="B155" s="10">
        <v>142</v>
      </c>
      <c r="C155" s="11"/>
      <c r="D155" s="12"/>
      <c r="E155" s="13"/>
      <c r="F155" s="13"/>
      <c r="G155" s="59"/>
      <c r="H155" s="15">
        <f t="shared" si="8"/>
        <v>0</v>
      </c>
      <c r="I155" s="15">
        <f t="shared" si="9"/>
        <v>0</v>
      </c>
      <c r="J155" s="61">
        <f t="shared" si="10"/>
        <v>0</v>
      </c>
      <c r="K155" s="15">
        <f t="shared" si="11"/>
        <v>0</v>
      </c>
      <c r="L155" s="13"/>
    </row>
    <row r="156" spans="2:12" ht="15" customHeight="1">
      <c r="B156" s="10">
        <v>143</v>
      </c>
      <c r="C156" s="11"/>
      <c r="D156" s="12"/>
      <c r="E156" s="13"/>
      <c r="F156" s="13"/>
      <c r="G156" s="59"/>
      <c r="H156" s="15">
        <f t="shared" si="8"/>
        <v>0</v>
      </c>
      <c r="I156" s="15">
        <f t="shared" si="9"/>
        <v>0</v>
      </c>
      <c r="J156" s="61">
        <f t="shared" si="10"/>
        <v>0</v>
      </c>
      <c r="K156" s="15">
        <f t="shared" si="11"/>
        <v>0</v>
      </c>
      <c r="L156" s="13"/>
    </row>
    <row r="157" spans="2:12" ht="15" customHeight="1">
      <c r="B157" s="10">
        <v>144</v>
      </c>
      <c r="C157" s="11"/>
      <c r="D157" s="12"/>
      <c r="E157" s="13"/>
      <c r="F157" s="13"/>
      <c r="G157" s="59"/>
      <c r="H157" s="15">
        <f t="shared" si="8"/>
        <v>0</v>
      </c>
      <c r="I157" s="15">
        <f t="shared" si="9"/>
        <v>0</v>
      </c>
      <c r="J157" s="61">
        <f t="shared" si="10"/>
        <v>0</v>
      </c>
      <c r="K157" s="15">
        <f t="shared" si="11"/>
        <v>0</v>
      </c>
      <c r="L157" s="13"/>
    </row>
    <row r="158" spans="2:12" ht="15" customHeight="1">
      <c r="B158" s="10">
        <v>145</v>
      </c>
      <c r="C158" s="11"/>
      <c r="D158" s="12"/>
      <c r="E158" s="13"/>
      <c r="F158" s="13"/>
      <c r="G158" s="59"/>
      <c r="H158" s="15">
        <f t="shared" si="8"/>
        <v>0</v>
      </c>
      <c r="I158" s="15">
        <f t="shared" si="9"/>
        <v>0</v>
      </c>
      <c r="J158" s="61">
        <f t="shared" si="10"/>
        <v>0</v>
      </c>
      <c r="K158" s="15">
        <f t="shared" si="11"/>
        <v>0</v>
      </c>
      <c r="L158" s="13"/>
    </row>
    <row r="159" spans="2:12" ht="15" customHeight="1">
      <c r="B159" s="10">
        <v>146</v>
      </c>
      <c r="C159" s="11"/>
      <c r="D159" s="12"/>
      <c r="E159" s="13"/>
      <c r="F159" s="13"/>
      <c r="G159" s="59"/>
      <c r="H159" s="15">
        <f t="shared" si="8"/>
        <v>0</v>
      </c>
      <c r="I159" s="15">
        <f t="shared" si="9"/>
        <v>0</v>
      </c>
      <c r="J159" s="61">
        <f t="shared" si="10"/>
        <v>0</v>
      </c>
      <c r="K159" s="15">
        <f t="shared" si="11"/>
        <v>0</v>
      </c>
      <c r="L159" s="13"/>
    </row>
    <row r="160" spans="2:12" ht="15" customHeight="1">
      <c r="B160" s="10">
        <v>147</v>
      </c>
      <c r="C160" s="11"/>
      <c r="D160" s="12"/>
      <c r="E160" s="13"/>
      <c r="F160" s="13"/>
      <c r="G160" s="59"/>
      <c r="H160" s="15">
        <f t="shared" si="8"/>
        <v>0</v>
      </c>
      <c r="I160" s="15">
        <f t="shared" si="9"/>
        <v>0</v>
      </c>
      <c r="J160" s="61">
        <f t="shared" si="10"/>
        <v>0</v>
      </c>
      <c r="K160" s="15">
        <f t="shared" si="11"/>
        <v>0</v>
      </c>
      <c r="L160" s="13"/>
    </row>
    <row r="161" spans="2:12" ht="15" customHeight="1">
      <c r="B161" s="10">
        <v>148</v>
      </c>
      <c r="C161" s="11"/>
      <c r="D161" s="12"/>
      <c r="E161" s="13"/>
      <c r="F161" s="13"/>
      <c r="G161" s="59"/>
      <c r="H161" s="15">
        <f t="shared" si="8"/>
        <v>0</v>
      </c>
      <c r="I161" s="15">
        <f t="shared" si="9"/>
        <v>0</v>
      </c>
      <c r="J161" s="61">
        <f t="shared" si="10"/>
        <v>0</v>
      </c>
      <c r="K161" s="15">
        <f t="shared" si="11"/>
        <v>0</v>
      </c>
      <c r="L161" s="13"/>
    </row>
    <row r="162" spans="2:12" ht="15" customHeight="1">
      <c r="B162" s="10">
        <v>149</v>
      </c>
      <c r="C162" s="11"/>
      <c r="D162" s="12"/>
      <c r="E162" s="13"/>
      <c r="F162" s="13"/>
      <c r="G162" s="59"/>
      <c r="H162" s="15">
        <f t="shared" si="8"/>
        <v>0</v>
      </c>
      <c r="I162" s="15">
        <f t="shared" si="9"/>
        <v>0</v>
      </c>
      <c r="J162" s="61">
        <f t="shared" si="10"/>
        <v>0</v>
      </c>
      <c r="K162" s="15">
        <f t="shared" si="11"/>
        <v>0</v>
      </c>
      <c r="L162" s="13"/>
    </row>
    <row r="163" spans="2:12" ht="15" customHeight="1">
      <c r="B163" s="10">
        <v>150</v>
      </c>
      <c r="C163" s="11"/>
      <c r="D163" s="12"/>
      <c r="E163" s="13"/>
      <c r="F163" s="13"/>
      <c r="G163" s="59"/>
      <c r="H163" s="15">
        <f t="shared" si="8"/>
        <v>0</v>
      </c>
      <c r="I163" s="15">
        <f t="shared" si="9"/>
        <v>0</v>
      </c>
      <c r="J163" s="61">
        <f t="shared" si="10"/>
        <v>0</v>
      </c>
      <c r="K163" s="15">
        <f t="shared" si="11"/>
        <v>0</v>
      </c>
      <c r="L163" s="13"/>
    </row>
    <row r="164" spans="2:12" ht="15" customHeight="1">
      <c r="B164" s="10">
        <v>151</v>
      </c>
      <c r="C164" s="11"/>
      <c r="D164" s="12"/>
      <c r="E164" s="13"/>
      <c r="F164" s="13"/>
      <c r="G164" s="59"/>
      <c r="H164" s="15">
        <f t="shared" si="8"/>
        <v>0</v>
      </c>
      <c r="I164" s="15">
        <f t="shared" si="9"/>
        <v>0</v>
      </c>
      <c r="J164" s="61">
        <f t="shared" si="10"/>
        <v>0</v>
      </c>
      <c r="K164" s="15">
        <f t="shared" si="11"/>
        <v>0</v>
      </c>
      <c r="L164" s="13"/>
    </row>
    <row r="165" spans="2:12" ht="15" customHeight="1">
      <c r="B165" s="10">
        <v>152</v>
      </c>
      <c r="C165" s="11"/>
      <c r="D165" s="12"/>
      <c r="E165" s="13"/>
      <c r="F165" s="13"/>
      <c r="G165" s="59"/>
      <c r="H165" s="15">
        <f t="shared" si="8"/>
        <v>0</v>
      </c>
      <c r="I165" s="15">
        <f t="shared" si="9"/>
        <v>0</v>
      </c>
      <c r="J165" s="61">
        <f t="shared" si="10"/>
        <v>0</v>
      </c>
      <c r="K165" s="15">
        <f t="shared" si="11"/>
        <v>0</v>
      </c>
      <c r="L165" s="13"/>
    </row>
    <row r="166" spans="2:12" ht="15" customHeight="1">
      <c r="B166" s="10">
        <v>153</v>
      </c>
      <c r="C166" s="11"/>
      <c r="D166" s="12"/>
      <c r="E166" s="13"/>
      <c r="F166" s="13"/>
      <c r="G166" s="59"/>
      <c r="H166" s="15">
        <f t="shared" si="8"/>
        <v>0</v>
      </c>
      <c r="I166" s="15">
        <f t="shared" si="9"/>
        <v>0</v>
      </c>
      <c r="J166" s="61">
        <f t="shared" si="10"/>
        <v>0</v>
      </c>
      <c r="K166" s="15">
        <f t="shared" si="11"/>
        <v>0</v>
      </c>
      <c r="L166" s="13"/>
    </row>
    <row r="167" spans="2:12" ht="15" customHeight="1">
      <c r="B167" s="10">
        <v>154</v>
      </c>
      <c r="C167" s="11"/>
      <c r="D167" s="12"/>
      <c r="E167" s="13"/>
      <c r="F167" s="13"/>
      <c r="G167" s="59"/>
      <c r="H167" s="15">
        <f t="shared" si="8"/>
        <v>0</v>
      </c>
      <c r="I167" s="15">
        <f t="shared" si="9"/>
        <v>0</v>
      </c>
      <c r="J167" s="61">
        <f t="shared" si="10"/>
        <v>0</v>
      </c>
      <c r="K167" s="15">
        <f t="shared" si="11"/>
        <v>0</v>
      </c>
      <c r="L167" s="13"/>
    </row>
    <row r="168" spans="2:12" ht="15" customHeight="1">
      <c r="B168" s="10">
        <v>155</v>
      </c>
      <c r="C168" s="11"/>
      <c r="D168" s="12"/>
      <c r="E168" s="13"/>
      <c r="F168" s="13"/>
      <c r="G168" s="59"/>
      <c r="H168" s="15">
        <f t="shared" si="8"/>
        <v>0</v>
      </c>
      <c r="I168" s="15">
        <f t="shared" si="9"/>
        <v>0</v>
      </c>
      <c r="J168" s="61">
        <f t="shared" si="10"/>
        <v>0</v>
      </c>
      <c r="K168" s="15">
        <f t="shared" si="11"/>
        <v>0</v>
      </c>
      <c r="L168" s="13"/>
    </row>
    <row r="169" spans="2:12" ht="15" customHeight="1">
      <c r="B169" s="10">
        <v>156</v>
      </c>
      <c r="C169" s="11"/>
      <c r="D169" s="12"/>
      <c r="E169" s="13"/>
      <c r="F169" s="13"/>
      <c r="G169" s="59"/>
      <c r="H169" s="15">
        <f t="shared" si="8"/>
        <v>0</v>
      </c>
      <c r="I169" s="15">
        <f t="shared" si="9"/>
        <v>0</v>
      </c>
      <c r="J169" s="61">
        <f t="shared" si="10"/>
        <v>0</v>
      </c>
      <c r="K169" s="15">
        <f t="shared" si="11"/>
        <v>0</v>
      </c>
      <c r="L169" s="13"/>
    </row>
    <row r="170" spans="2:12" ht="15" customHeight="1">
      <c r="B170" s="10">
        <v>157</v>
      </c>
      <c r="C170" s="11"/>
      <c r="D170" s="12"/>
      <c r="E170" s="13"/>
      <c r="F170" s="13"/>
      <c r="G170" s="59"/>
      <c r="H170" s="15">
        <f t="shared" si="8"/>
        <v>0</v>
      </c>
      <c r="I170" s="15">
        <f t="shared" si="9"/>
        <v>0</v>
      </c>
      <c r="J170" s="61">
        <f t="shared" si="10"/>
        <v>0</v>
      </c>
      <c r="K170" s="15">
        <f t="shared" si="11"/>
        <v>0</v>
      </c>
      <c r="L170" s="13"/>
    </row>
    <row r="171" spans="2:12" ht="15" customHeight="1">
      <c r="B171" s="10">
        <v>158</v>
      </c>
      <c r="C171" s="11"/>
      <c r="D171" s="12"/>
      <c r="E171" s="13"/>
      <c r="F171" s="13"/>
      <c r="G171" s="59"/>
      <c r="H171" s="15">
        <f t="shared" si="8"/>
        <v>0</v>
      </c>
      <c r="I171" s="15">
        <f t="shared" si="9"/>
        <v>0</v>
      </c>
      <c r="J171" s="61">
        <f t="shared" si="10"/>
        <v>0</v>
      </c>
      <c r="K171" s="15">
        <f t="shared" si="11"/>
        <v>0</v>
      </c>
      <c r="L171" s="13"/>
    </row>
    <row r="172" spans="2:12" ht="15" customHeight="1">
      <c r="B172" s="10">
        <v>159</v>
      </c>
      <c r="C172" s="11"/>
      <c r="D172" s="12"/>
      <c r="E172" s="13"/>
      <c r="F172" s="13"/>
      <c r="G172" s="59"/>
      <c r="H172" s="15">
        <f t="shared" si="8"/>
        <v>0</v>
      </c>
      <c r="I172" s="15">
        <f t="shared" si="9"/>
        <v>0</v>
      </c>
      <c r="J172" s="61">
        <f t="shared" si="10"/>
        <v>0</v>
      </c>
      <c r="K172" s="15">
        <f t="shared" si="11"/>
        <v>0</v>
      </c>
      <c r="L172" s="13"/>
    </row>
    <row r="173" spans="2:12" ht="15" customHeight="1">
      <c r="B173" s="10">
        <v>160</v>
      </c>
      <c r="C173" s="11"/>
      <c r="D173" s="12"/>
      <c r="E173" s="13"/>
      <c r="F173" s="13"/>
      <c r="G173" s="59"/>
      <c r="H173" s="15">
        <f t="shared" si="8"/>
        <v>0</v>
      </c>
      <c r="I173" s="15">
        <f t="shared" si="9"/>
        <v>0</v>
      </c>
      <c r="J173" s="61">
        <f t="shared" si="10"/>
        <v>0</v>
      </c>
      <c r="K173" s="15">
        <f t="shared" si="11"/>
        <v>0</v>
      </c>
      <c r="L173" s="13"/>
    </row>
    <row r="174" spans="2:12" ht="15" customHeight="1">
      <c r="B174" s="10">
        <v>161</v>
      </c>
      <c r="C174" s="11"/>
      <c r="D174" s="12"/>
      <c r="E174" s="13"/>
      <c r="F174" s="13"/>
      <c r="G174" s="59"/>
      <c r="H174" s="15">
        <f t="shared" si="8"/>
        <v>0</v>
      </c>
      <c r="I174" s="15">
        <f t="shared" si="9"/>
        <v>0</v>
      </c>
      <c r="J174" s="61">
        <f t="shared" si="10"/>
        <v>0</v>
      </c>
      <c r="K174" s="15">
        <f t="shared" si="11"/>
        <v>0</v>
      </c>
      <c r="L174" s="13"/>
    </row>
    <row r="175" spans="2:12" ht="15" customHeight="1">
      <c r="B175" s="10">
        <v>162</v>
      </c>
      <c r="C175" s="11"/>
      <c r="D175" s="12"/>
      <c r="E175" s="13"/>
      <c r="F175" s="13"/>
      <c r="G175" s="59"/>
      <c r="H175" s="15">
        <f t="shared" si="8"/>
        <v>0</v>
      </c>
      <c r="I175" s="15">
        <f t="shared" si="9"/>
        <v>0</v>
      </c>
      <c r="J175" s="61">
        <f t="shared" si="10"/>
        <v>0</v>
      </c>
      <c r="K175" s="15">
        <f t="shared" si="11"/>
        <v>0</v>
      </c>
      <c r="L175" s="13"/>
    </row>
    <row r="176" spans="2:12" ht="15" customHeight="1">
      <c r="B176" s="10">
        <v>163</v>
      </c>
      <c r="C176" s="11"/>
      <c r="D176" s="12"/>
      <c r="E176" s="13"/>
      <c r="F176" s="13"/>
      <c r="G176" s="59"/>
      <c r="H176" s="15">
        <f t="shared" si="8"/>
        <v>0</v>
      </c>
      <c r="I176" s="15">
        <f t="shared" si="9"/>
        <v>0</v>
      </c>
      <c r="J176" s="61">
        <f t="shared" si="10"/>
        <v>0</v>
      </c>
      <c r="K176" s="15">
        <f t="shared" si="11"/>
        <v>0</v>
      </c>
      <c r="L176" s="13"/>
    </row>
    <row r="177" spans="2:12" ht="15" customHeight="1">
      <c r="B177" s="10">
        <v>164</v>
      </c>
      <c r="C177" s="11"/>
      <c r="D177" s="12"/>
      <c r="E177" s="13"/>
      <c r="F177" s="13"/>
      <c r="G177" s="59"/>
      <c r="H177" s="15">
        <f t="shared" si="8"/>
        <v>0</v>
      </c>
      <c r="I177" s="15">
        <f t="shared" si="9"/>
        <v>0</v>
      </c>
      <c r="J177" s="61">
        <f t="shared" si="10"/>
        <v>0</v>
      </c>
      <c r="K177" s="15">
        <f t="shared" si="11"/>
        <v>0</v>
      </c>
      <c r="L177" s="13"/>
    </row>
    <row r="178" spans="2:12" ht="15" customHeight="1">
      <c r="B178" s="10">
        <v>165</v>
      </c>
      <c r="C178" s="11"/>
      <c r="D178" s="12"/>
      <c r="E178" s="13"/>
      <c r="F178" s="13"/>
      <c r="G178" s="59"/>
      <c r="H178" s="15">
        <f t="shared" si="8"/>
        <v>0</v>
      </c>
      <c r="I178" s="15">
        <f t="shared" si="9"/>
        <v>0</v>
      </c>
      <c r="J178" s="61">
        <f t="shared" si="10"/>
        <v>0</v>
      </c>
      <c r="K178" s="15">
        <f t="shared" si="11"/>
        <v>0</v>
      </c>
      <c r="L178" s="13"/>
    </row>
    <row r="179" spans="2:12" ht="15" customHeight="1">
      <c r="B179" s="10">
        <v>166</v>
      </c>
      <c r="C179" s="11"/>
      <c r="D179" s="12"/>
      <c r="E179" s="13"/>
      <c r="F179" s="13"/>
      <c r="G179" s="59"/>
      <c r="H179" s="15">
        <f t="shared" si="8"/>
        <v>0</v>
      </c>
      <c r="I179" s="15">
        <f t="shared" si="9"/>
        <v>0</v>
      </c>
      <c r="J179" s="61">
        <f t="shared" si="10"/>
        <v>0</v>
      </c>
      <c r="K179" s="15">
        <f t="shared" si="11"/>
        <v>0</v>
      </c>
      <c r="L179" s="13"/>
    </row>
    <row r="180" spans="2:12" ht="15" customHeight="1">
      <c r="B180" s="10">
        <v>167</v>
      </c>
      <c r="C180" s="11"/>
      <c r="D180" s="12"/>
      <c r="E180" s="13"/>
      <c r="F180" s="13"/>
      <c r="G180" s="59"/>
      <c r="H180" s="15">
        <f t="shared" si="8"/>
        <v>0</v>
      </c>
      <c r="I180" s="15">
        <f t="shared" si="9"/>
        <v>0</v>
      </c>
      <c r="J180" s="61">
        <f t="shared" si="10"/>
        <v>0</v>
      </c>
      <c r="K180" s="15">
        <f t="shared" si="11"/>
        <v>0</v>
      </c>
      <c r="L180" s="13"/>
    </row>
    <row r="181" spans="2:12" ht="15" customHeight="1">
      <c r="B181" s="10">
        <v>168</v>
      </c>
      <c r="C181" s="11"/>
      <c r="D181" s="12"/>
      <c r="E181" s="13"/>
      <c r="F181" s="13"/>
      <c r="G181" s="59"/>
      <c r="H181" s="15">
        <f t="shared" si="8"/>
        <v>0</v>
      </c>
      <c r="I181" s="15">
        <f t="shared" si="9"/>
        <v>0</v>
      </c>
      <c r="J181" s="61">
        <f t="shared" si="10"/>
        <v>0</v>
      </c>
      <c r="K181" s="15">
        <f t="shared" si="11"/>
        <v>0</v>
      </c>
      <c r="L181" s="13"/>
    </row>
    <row r="182" spans="2:12" ht="15" customHeight="1">
      <c r="B182" s="10">
        <v>169</v>
      </c>
      <c r="C182" s="11"/>
      <c r="D182" s="12"/>
      <c r="E182" s="13"/>
      <c r="F182" s="13"/>
      <c r="G182" s="59"/>
      <c r="H182" s="15">
        <f t="shared" si="8"/>
        <v>0</v>
      </c>
      <c r="I182" s="15">
        <f t="shared" si="9"/>
        <v>0</v>
      </c>
      <c r="J182" s="61">
        <f t="shared" si="10"/>
        <v>0</v>
      </c>
      <c r="K182" s="15">
        <f t="shared" si="11"/>
        <v>0</v>
      </c>
      <c r="L182" s="13"/>
    </row>
    <row r="183" spans="2:12" ht="15" customHeight="1">
      <c r="B183" s="10">
        <v>170</v>
      </c>
      <c r="C183" s="11"/>
      <c r="D183" s="12"/>
      <c r="E183" s="13"/>
      <c r="F183" s="13"/>
      <c r="G183" s="59"/>
      <c r="H183" s="15">
        <f t="shared" si="8"/>
        <v>0</v>
      </c>
      <c r="I183" s="15">
        <f t="shared" si="9"/>
        <v>0</v>
      </c>
      <c r="J183" s="61">
        <f t="shared" si="10"/>
        <v>0</v>
      </c>
      <c r="K183" s="15">
        <f t="shared" si="11"/>
        <v>0</v>
      </c>
      <c r="L183" s="13"/>
    </row>
    <row r="184" spans="2:12" ht="15" customHeight="1">
      <c r="B184" s="10">
        <v>171</v>
      </c>
      <c r="C184" s="11"/>
      <c r="D184" s="12"/>
      <c r="E184" s="13"/>
      <c r="F184" s="13"/>
      <c r="G184" s="59"/>
      <c r="H184" s="15">
        <f t="shared" si="8"/>
        <v>0</v>
      </c>
      <c r="I184" s="15">
        <f t="shared" si="9"/>
        <v>0</v>
      </c>
      <c r="J184" s="61">
        <f t="shared" si="10"/>
        <v>0</v>
      </c>
      <c r="K184" s="15">
        <f t="shared" si="11"/>
        <v>0</v>
      </c>
      <c r="L184" s="13"/>
    </row>
    <row r="185" spans="2:12" ht="15" customHeight="1">
      <c r="B185" s="10">
        <v>172</v>
      </c>
      <c r="C185" s="11"/>
      <c r="D185" s="12"/>
      <c r="E185" s="13"/>
      <c r="F185" s="13"/>
      <c r="G185" s="59"/>
      <c r="H185" s="15">
        <f t="shared" si="8"/>
        <v>0</v>
      </c>
      <c r="I185" s="15">
        <f t="shared" si="9"/>
        <v>0</v>
      </c>
      <c r="J185" s="61">
        <f t="shared" si="10"/>
        <v>0</v>
      </c>
      <c r="K185" s="15">
        <f t="shared" si="11"/>
        <v>0</v>
      </c>
      <c r="L185" s="13"/>
    </row>
    <row r="186" spans="2:12" ht="15" customHeight="1">
      <c r="B186" s="10">
        <v>173</v>
      </c>
      <c r="C186" s="11"/>
      <c r="D186" s="12"/>
      <c r="E186" s="13"/>
      <c r="F186" s="13"/>
      <c r="G186" s="59"/>
      <c r="H186" s="15">
        <f t="shared" si="8"/>
        <v>0</v>
      </c>
      <c r="I186" s="15">
        <f t="shared" si="9"/>
        <v>0</v>
      </c>
      <c r="J186" s="61">
        <f t="shared" si="10"/>
        <v>0</v>
      </c>
      <c r="K186" s="15">
        <f t="shared" si="11"/>
        <v>0</v>
      </c>
      <c r="L186" s="13"/>
    </row>
    <row r="187" spans="2:12" ht="15" customHeight="1">
      <c r="B187" s="10">
        <v>174</v>
      </c>
      <c r="C187" s="11"/>
      <c r="D187" s="12"/>
      <c r="E187" s="13"/>
      <c r="F187" s="13"/>
      <c r="G187" s="59"/>
      <c r="H187" s="15">
        <f t="shared" si="8"/>
        <v>0</v>
      </c>
      <c r="I187" s="15">
        <f t="shared" si="9"/>
        <v>0</v>
      </c>
      <c r="J187" s="61">
        <f t="shared" si="10"/>
        <v>0</v>
      </c>
      <c r="K187" s="15">
        <f t="shared" si="11"/>
        <v>0</v>
      </c>
      <c r="L187" s="13"/>
    </row>
    <row r="188" spans="2:12" ht="15" customHeight="1">
      <c r="B188" s="10">
        <v>175</v>
      </c>
      <c r="C188" s="11"/>
      <c r="D188" s="12"/>
      <c r="E188" s="13"/>
      <c r="F188" s="13"/>
      <c r="G188" s="59"/>
      <c r="H188" s="15">
        <f t="shared" si="8"/>
        <v>0</v>
      </c>
      <c r="I188" s="15">
        <f t="shared" si="9"/>
        <v>0</v>
      </c>
      <c r="J188" s="61">
        <f t="shared" si="10"/>
        <v>0</v>
      </c>
      <c r="K188" s="15">
        <f t="shared" si="11"/>
        <v>0</v>
      </c>
      <c r="L188" s="13"/>
    </row>
    <row r="189" spans="2:12" ht="15" customHeight="1">
      <c r="B189" s="10">
        <v>176</v>
      </c>
      <c r="C189" s="11"/>
      <c r="D189" s="12"/>
      <c r="E189" s="13"/>
      <c r="F189" s="13"/>
      <c r="G189" s="59"/>
      <c r="H189" s="15">
        <f t="shared" si="8"/>
        <v>0</v>
      </c>
      <c r="I189" s="15">
        <f t="shared" si="9"/>
        <v>0</v>
      </c>
      <c r="J189" s="61">
        <f t="shared" si="10"/>
        <v>0</v>
      </c>
      <c r="K189" s="15">
        <f t="shared" si="11"/>
        <v>0</v>
      </c>
      <c r="L189" s="13"/>
    </row>
    <row r="190" spans="2:12" ht="15" customHeight="1">
      <c r="B190" s="10">
        <v>177</v>
      </c>
      <c r="C190" s="11"/>
      <c r="D190" s="12"/>
      <c r="E190" s="13"/>
      <c r="F190" s="13"/>
      <c r="G190" s="59"/>
      <c r="H190" s="15">
        <f t="shared" si="8"/>
        <v>0</v>
      </c>
      <c r="I190" s="15">
        <f t="shared" si="9"/>
        <v>0</v>
      </c>
      <c r="J190" s="61">
        <f t="shared" si="10"/>
        <v>0</v>
      </c>
      <c r="K190" s="15">
        <f t="shared" si="11"/>
        <v>0</v>
      </c>
      <c r="L190" s="13"/>
    </row>
    <row r="191" spans="2:12" ht="15" customHeight="1">
      <c r="B191" s="10">
        <v>178</v>
      </c>
      <c r="C191" s="11"/>
      <c r="D191" s="12"/>
      <c r="E191" s="13"/>
      <c r="F191" s="13"/>
      <c r="G191" s="59"/>
      <c r="H191" s="15">
        <f t="shared" si="8"/>
        <v>0</v>
      </c>
      <c r="I191" s="15">
        <f t="shared" si="9"/>
        <v>0</v>
      </c>
      <c r="J191" s="61">
        <f t="shared" si="10"/>
        <v>0</v>
      </c>
      <c r="K191" s="15">
        <f t="shared" si="11"/>
        <v>0</v>
      </c>
      <c r="L191" s="13"/>
    </row>
    <row r="192" spans="2:12" ht="15" customHeight="1">
      <c r="B192" s="10">
        <v>179</v>
      </c>
      <c r="C192" s="11"/>
      <c r="D192" s="12"/>
      <c r="E192" s="13"/>
      <c r="F192" s="13"/>
      <c r="G192" s="59"/>
      <c r="H192" s="15">
        <f t="shared" si="8"/>
        <v>0</v>
      </c>
      <c r="I192" s="15">
        <f t="shared" si="9"/>
        <v>0</v>
      </c>
      <c r="J192" s="61">
        <f t="shared" si="10"/>
        <v>0</v>
      </c>
      <c r="K192" s="15">
        <f t="shared" si="11"/>
        <v>0</v>
      </c>
      <c r="L192" s="13"/>
    </row>
    <row r="193" spans="2:12" ht="15" customHeight="1">
      <c r="B193" s="10">
        <v>180</v>
      </c>
      <c r="C193" s="11"/>
      <c r="D193" s="12"/>
      <c r="E193" s="13"/>
      <c r="F193" s="13"/>
      <c r="G193" s="59"/>
      <c r="H193" s="15">
        <f t="shared" si="8"/>
        <v>0</v>
      </c>
      <c r="I193" s="15">
        <f t="shared" si="9"/>
        <v>0</v>
      </c>
      <c r="J193" s="61">
        <f t="shared" si="10"/>
        <v>0</v>
      </c>
      <c r="K193" s="15">
        <f t="shared" si="11"/>
        <v>0</v>
      </c>
      <c r="L193" s="13"/>
    </row>
    <row r="194" spans="2:12" ht="15" customHeight="1">
      <c r="B194" s="10">
        <v>181</v>
      </c>
      <c r="C194" s="11"/>
      <c r="D194" s="12"/>
      <c r="E194" s="13"/>
      <c r="F194" s="13"/>
      <c r="G194" s="59"/>
      <c r="H194" s="15">
        <f t="shared" si="8"/>
        <v>0</v>
      </c>
      <c r="I194" s="15">
        <f t="shared" si="9"/>
        <v>0</v>
      </c>
      <c r="J194" s="61">
        <f t="shared" si="10"/>
        <v>0</v>
      </c>
      <c r="K194" s="15">
        <f t="shared" si="11"/>
        <v>0</v>
      </c>
      <c r="L194" s="13"/>
    </row>
    <row r="195" spans="2:12" ht="15" customHeight="1">
      <c r="B195" s="10">
        <v>182</v>
      </c>
      <c r="C195" s="11"/>
      <c r="D195" s="12"/>
      <c r="E195" s="13"/>
      <c r="F195" s="13"/>
      <c r="G195" s="59"/>
      <c r="H195" s="15">
        <f t="shared" si="8"/>
        <v>0</v>
      </c>
      <c r="I195" s="15">
        <f t="shared" si="9"/>
        <v>0</v>
      </c>
      <c r="J195" s="61">
        <f t="shared" si="10"/>
        <v>0</v>
      </c>
      <c r="K195" s="15">
        <f t="shared" si="11"/>
        <v>0</v>
      </c>
      <c r="L195" s="13"/>
    </row>
    <row r="196" spans="2:12" ht="15" customHeight="1">
      <c r="B196" s="10">
        <v>183</v>
      </c>
      <c r="C196" s="11"/>
      <c r="D196" s="12"/>
      <c r="E196" s="13"/>
      <c r="F196" s="13"/>
      <c r="G196" s="59"/>
      <c r="H196" s="15">
        <f t="shared" si="8"/>
        <v>0</v>
      </c>
      <c r="I196" s="15">
        <f t="shared" si="9"/>
        <v>0</v>
      </c>
      <c r="J196" s="61">
        <f t="shared" si="10"/>
        <v>0</v>
      </c>
      <c r="K196" s="15">
        <f t="shared" si="11"/>
        <v>0</v>
      </c>
      <c r="L196" s="13"/>
    </row>
    <row r="197" spans="2:12" ht="15" customHeight="1">
      <c r="B197" s="10">
        <v>184</v>
      </c>
      <c r="C197" s="11"/>
      <c r="D197" s="12"/>
      <c r="E197" s="13"/>
      <c r="F197" s="13"/>
      <c r="G197" s="59"/>
      <c r="H197" s="15">
        <f t="shared" si="8"/>
        <v>0</v>
      </c>
      <c r="I197" s="15">
        <f t="shared" si="9"/>
        <v>0</v>
      </c>
      <c r="J197" s="61">
        <f t="shared" si="10"/>
        <v>0</v>
      </c>
      <c r="K197" s="15">
        <f t="shared" si="11"/>
        <v>0</v>
      </c>
      <c r="L197" s="13"/>
    </row>
    <row r="198" spans="2:12" ht="15" customHeight="1">
      <c r="B198" s="10">
        <v>185</v>
      </c>
      <c r="C198" s="11"/>
      <c r="D198" s="12"/>
      <c r="E198" s="13"/>
      <c r="F198" s="13"/>
      <c r="G198" s="59"/>
      <c r="H198" s="15">
        <f t="shared" si="8"/>
        <v>0</v>
      </c>
      <c r="I198" s="15">
        <f t="shared" si="9"/>
        <v>0</v>
      </c>
      <c r="J198" s="61">
        <f t="shared" si="10"/>
        <v>0</v>
      </c>
      <c r="K198" s="15">
        <f t="shared" si="11"/>
        <v>0</v>
      </c>
      <c r="L198" s="13"/>
    </row>
    <row r="199" spans="2:12" ht="15" customHeight="1">
      <c r="B199" s="10">
        <v>186</v>
      </c>
      <c r="C199" s="11"/>
      <c r="D199" s="12"/>
      <c r="E199" s="13"/>
      <c r="F199" s="13"/>
      <c r="G199" s="59"/>
      <c r="H199" s="15">
        <f t="shared" si="8"/>
        <v>0</v>
      </c>
      <c r="I199" s="15">
        <f t="shared" si="9"/>
        <v>0</v>
      </c>
      <c r="J199" s="61">
        <f t="shared" si="10"/>
        <v>0</v>
      </c>
      <c r="K199" s="15">
        <f t="shared" si="11"/>
        <v>0</v>
      </c>
      <c r="L199" s="13"/>
    </row>
    <row r="200" spans="2:12" ht="15" customHeight="1">
      <c r="B200" s="10">
        <v>187</v>
      </c>
      <c r="C200" s="11"/>
      <c r="D200" s="12"/>
      <c r="E200" s="13"/>
      <c r="F200" s="13"/>
      <c r="G200" s="59"/>
      <c r="H200" s="15">
        <f t="shared" si="8"/>
        <v>0</v>
      </c>
      <c r="I200" s="15">
        <f t="shared" si="9"/>
        <v>0</v>
      </c>
      <c r="J200" s="61">
        <f t="shared" si="10"/>
        <v>0</v>
      </c>
      <c r="K200" s="15">
        <f t="shared" si="11"/>
        <v>0</v>
      </c>
      <c r="L200" s="13"/>
    </row>
    <row r="201" spans="2:12" ht="15" customHeight="1">
      <c r="B201" s="10">
        <v>188</v>
      </c>
      <c r="C201" s="11"/>
      <c r="D201" s="12"/>
      <c r="E201" s="13"/>
      <c r="F201" s="13"/>
      <c r="G201" s="59"/>
      <c r="H201" s="15">
        <f t="shared" si="8"/>
        <v>0</v>
      </c>
      <c r="I201" s="15">
        <f t="shared" si="9"/>
        <v>0</v>
      </c>
      <c r="J201" s="61">
        <f t="shared" si="10"/>
        <v>0</v>
      </c>
      <c r="K201" s="15">
        <f t="shared" si="11"/>
        <v>0</v>
      </c>
      <c r="L201" s="13"/>
    </row>
    <row r="202" spans="2:12" ht="15" customHeight="1">
      <c r="B202" s="10">
        <v>189</v>
      </c>
      <c r="C202" s="11"/>
      <c r="D202" s="12"/>
      <c r="E202" s="13"/>
      <c r="F202" s="13"/>
      <c r="G202" s="59"/>
      <c r="H202" s="15">
        <f t="shared" si="8"/>
        <v>0</v>
      </c>
      <c r="I202" s="15">
        <f t="shared" si="9"/>
        <v>0</v>
      </c>
      <c r="J202" s="61">
        <f t="shared" si="10"/>
        <v>0</v>
      </c>
      <c r="K202" s="15">
        <f t="shared" si="11"/>
        <v>0</v>
      </c>
      <c r="L202" s="13"/>
    </row>
    <row r="203" spans="2:12" ht="15" customHeight="1">
      <c r="B203" s="10">
        <v>190</v>
      </c>
      <c r="C203" s="11"/>
      <c r="D203" s="12"/>
      <c r="E203" s="13"/>
      <c r="F203" s="13"/>
      <c r="G203" s="59"/>
      <c r="H203" s="15">
        <f t="shared" si="8"/>
        <v>0</v>
      </c>
      <c r="I203" s="15">
        <f t="shared" si="9"/>
        <v>0</v>
      </c>
      <c r="J203" s="61">
        <f t="shared" si="10"/>
        <v>0</v>
      </c>
      <c r="K203" s="15">
        <f t="shared" si="11"/>
        <v>0</v>
      </c>
      <c r="L203" s="13"/>
    </row>
    <row r="204" spans="2:12" ht="15" customHeight="1">
      <c r="B204" s="10">
        <v>191</v>
      </c>
      <c r="C204" s="11"/>
      <c r="D204" s="12"/>
      <c r="E204" s="13"/>
      <c r="F204" s="13"/>
      <c r="G204" s="59"/>
      <c r="H204" s="15">
        <f t="shared" si="8"/>
        <v>0</v>
      </c>
      <c r="I204" s="15">
        <f t="shared" si="9"/>
        <v>0</v>
      </c>
      <c r="J204" s="61">
        <f t="shared" si="10"/>
        <v>0</v>
      </c>
      <c r="K204" s="15">
        <f t="shared" si="11"/>
        <v>0</v>
      </c>
      <c r="L204" s="13"/>
    </row>
    <row r="205" spans="2:12" ht="15" customHeight="1">
      <c r="B205" s="10">
        <v>192</v>
      </c>
      <c r="C205" s="11"/>
      <c r="D205" s="12"/>
      <c r="E205" s="13"/>
      <c r="F205" s="13"/>
      <c r="G205" s="59"/>
      <c r="H205" s="15">
        <f t="shared" si="8"/>
        <v>0</v>
      </c>
      <c r="I205" s="15">
        <f t="shared" si="9"/>
        <v>0</v>
      </c>
      <c r="J205" s="61">
        <f t="shared" si="10"/>
        <v>0</v>
      </c>
      <c r="K205" s="15">
        <f t="shared" si="11"/>
        <v>0</v>
      </c>
      <c r="L205" s="13"/>
    </row>
    <row r="206" spans="2:12" ht="15" customHeight="1">
      <c r="B206" s="10">
        <v>193</v>
      </c>
      <c r="C206" s="11"/>
      <c r="D206" s="12"/>
      <c r="E206" s="13"/>
      <c r="F206" s="13"/>
      <c r="G206" s="59"/>
      <c r="H206" s="15">
        <f t="shared" si="8"/>
        <v>0</v>
      </c>
      <c r="I206" s="15">
        <f t="shared" si="9"/>
        <v>0</v>
      </c>
      <c r="J206" s="61">
        <f t="shared" si="10"/>
        <v>0</v>
      </c>
      <c r="K206" s="15">
        <f t="shared" si="11"/>
        <v>0</v>
      </c>
      <c r="L206" s="13"/>
    </row>
    <row r="207" spans="2:12" ht="15" customHeight="1">
      <c r="B207" s="10">
        <v>194</v>
      </c>
      <c r="C207" s="11"/>
      <c r="D207" s="12"/>
      <c r="E207" s="13"/>
      <c r="F207" s="13"/>
      <c r="G207" s="59"/>
      <c r="H207" s="15">
        <f t="shared" si="8"/>
        <v>0</v>
      </c>
      <c r="I207" s="15">
        <f t="shared" si="9"/>
        <v>0</v>
      </c>
      <c r="J207" s="61">
        <f t="shared" si="10"/>
        <v>0</v>
      </c>
      <c r="K207" s="15">
        <f t="shared" si="11"/>
        <v>0</v>
      </c>
      <c r="L207" s="13"/>
    </row>
    <row r="208" spans="2:12" ht="15" customHeight="1">
      <c r="B208" s="10">
        <v>195</v>
      </c>
      <c r="C208" s="11"/>
      <c r="D208" s="12"/>
      <c r="E208" s="13"/>
      <c r="F208" s="13"/>
      <c r="G208" s="59"/>
      <c r="H208" s="15">
        <f t="shared" si="8"/>
        <v>0</v>
      </c>
      <c r="I208" s="15">
        <f t="shared" si="9"/>
        <v>0</v>
      </c>
      <c r="J208" s="61">
        <f t="shared" si="10"/>
        <v>0</v>
      </c>
      <c r="K208" s="15">
        <f t="shared" si="11"/>
        <v>0</v>
      </c>
      <c r="L208" s="13"/>
    </row>
    <row r="209" spans="2:12" ht="15" customHeight="1">
      <c r="B209" s="10">
        <v>196</v>
      </c>
      <c r="C209" s="11"/>
      <c r="D209" s="12"/>
      <c r="E209" s="13"/>
      <c r="F209" s="13"/>
      <c r="G209" s="59"/>
      <c r="H209" s="15">
        <f t="shared" si="8"/>
        <v>0</v>
      </c>
      <c r="I209" s="15">
        <f t="shared" si="9"/>
        <v>0</v>
      </c>
      <c r="J209" s="61">
        <f t="shared" si="10"/>
        <v>0</v>
      </c>
      <c r="K209" s="15">
        <f t="shared" si="11"/>
        <v>0</v>
      </c>
      <c r="L209" s="13"/>
    </row>
    <row r="210" spans="2:12" ht="15" customHeight="1">
      <c r="B210" s="10">
        <v>197</v>
      </c>
      <c r="C210" s="11"/>
      <c r="D210" s="12"/>
      <c r="E210" s="13"/>
      <c r="F210" s="13"/>
      <c r="G210" s="59"/>
      <c r="H210" s="15">
        <f t="shared" si="8"/>
        <v>0</v>
      </c>
      <c r="I210" s="15">
        <f t="shared" si="9"/>
        <v>0</v>
      </c>
      <c r="J210" s="61">
        <f t="shared" si="10"/>
        <v>0</v>
      </c>
      <c r="K210" s="15">
        <f t="shared" si="11"/>
        <v>0</v>
      </c>
      <c r="L210" s="13"/>
    </row>
    <row r="211" spans="2:12" ht="15" customHeight="1">
      <c r="B211" s="10">
        <v>198</v>
      </c>
      <c r="C211" s="11"/>
      <c r="D211" s="12"/>
      <c r="E211" s="13"/>
      <c r="F211" s="13"/>
      <c r="G211" s="59"/>
      <c r="H211" s="15">
        <f t="shared" si="8"/>
        <v>0</v>
      </c>
      <c r="I211" s="15">
        <f t="shared" si="9"/>
        <v>0</v>
      </c>
      <c r="J211" s="61">
        <f t="shared" si="10"/>
        <v>0</v>
      </c>
      <c r="K211" s="15">
        <f t="shared" si="11"/>
        <v>0</v>
      </c>
      <c r="L211" s="13"/>
    </row>
    <row r="212" spans="2:12" ht="15" customHeight="1">
      <c r="B212" s="10">
        <v>199</v>
      </c>
      <c r="C212" s="11"/>
      <c r="D212" s="12"/>
      <c r="E212" s="13"/>
      <c r="F212" s="13"/>
      <c r="G212" s="59"/>
      <c r="H212" s="15">
        <f t="shared" si="8"/>
        <v>0</v>
      </c>
      <c r="I212" s="15">
        <f t="shared" si="9"/>
        <v>0</v>
      </c>
      <c r="J212" s="61">
        <f t="shared" si="10"/>
        <v>0</v>
      </c>
      <c r="K212" s="15">
        <f t="shared" si="11"/>
        <v>0</v>
      </c>
      <c r="L212" s="13"/>
    </row>
    <row r="213" spans="2:12" ht="15" customHeight="1">
      <c r="B213" s="10">
        <v>200</v>
      </c>
      <c r="C213" s="11"/>
      <c r="D213" s="12"/>
      <c r="E213" s="13"/>
      <c r="F213" s="13"/>
      <c r="G213" s="59"/>
      <c r="H213" s="15">
        <f t="shared" ref="H213:H276" si="12">PPM_Negeri</f>
        <v>0</v>
      </c>
      <c r="I213" s="15">
        <f t="shared" ref="I213:I276" si="13">PPM_Daerah</f>
        <v>0</v>
      </c>
      <c r="J213" s="61">
        <f t="shared" ref="J213:J276" si="14">No_Kump</f>
        <v>0</v>
      </c>
      <c r="K213" s="15">
        <f t="shared" ref="K213:K276" si="15">Nama_Sek</f>
        <v>0</v>
      </c>
      <c r="L213" s="13"/>
    </row>
    <row r="214" spans="2:12" ht="15" customHeight="1">
      <c r="B214" s="10">
        <v>201</v>
      </c>
      <c r="C214" s="11"/>
      <c r="D214" s="12"/>
      <c r="E214" s="13"/>
      <c r="F214" s="13"/>
      <c r="G214" s="59"/>
      <c r="H214" s="15">
        <f t="shared" si="12"/>
        <v>0</v>
      </c>
      <c r="I214" s="15">
        <f t="shared" si="13"/>
        <v>0</v>
      </c>
      <c r="J214" s="61">
        <f t="shared" si="14"/>
        <v>0</v>
      </c>
      <c r="K214" s="15">
        <f t="shared" si="15"/>
        <v>0</v>
      </c>
      <c r="L214" s="13"/>
    </row>
    <row r="215" spans="2:12" ht="15" customHeight="1">
      <c r="B215" s="10">
        <v>202</v>
      </c>
      <c r="C215" s="11"/>
      <c r="D215" s="12"/>
      <c r="E215" s="13"/>
      <c r="F215" s="13"/>
      <c r="G215" s="59"/>
      <c r="H215" s="15">
        <f t="shared" si="12"/>
        <v>0</v>
      </c>
      <c r="I215" s="15">
        <f t="shared" si="13"/>
        <v>0</v>
      </c>
      <c r="J215" s="61">
        <f t="shared" si="14"/>
        <v>0</v>
      </c>
      <c r="K215" s="15">
        <f t="shared" si="15"/>
        <v>0</v>
      </c>
      <c r="L215" s="13"/>
    </row>
    <row r="216" spans="2:12" ht="15" customHeight="1">
      <c r="B216" s="10">
        <v>203</v>
      </c>
      <c r="C216" s="11"/>
      <c r="D216" s="12"/>
      <c r="E216" s="13"/>
      <c r="F216" s="13"/>
      <c r="G216" s="59"/>
      <c r="H216" s="15">
        <f t="shared" si="12"/>
        <v>0</v>
      </c>
      <c r="I216" s="15">
        <f t="shared" si="13"/>
        <v>0</v>
      </c>
      <c r="J216" s="61">
        <f t="shared" si="14"/>
        <v>0</v>
      </c>
      <c r="K216" s="15">
        <f t="shared" si="15"/>
        <v>0</v>
      </c>
      <c r="L216" s="13"/>
    </row>
    <row r="217" spans="2:12" ht="15" customHeight="1">
      <c r="B217" s="10">
        <v>204</v>
      </c>
      <c r="C217" s="11"/>
      <c r="D217" s="12"/>
      <c r="E217" s="13"/>
      <c r="F217" s="13"/>
      <c r="G217" s="59"/>
      <c r="H217" s="15">
        <f t="shared" si="12"/>
        <v>0</v>
      </c>
      <c r="I217" s="15">
        <f t="shared" si="13"/>
        <v>0</v>
      </c>
      <c r="J217" s="61">
        <f t="shared" si="14"/>
        <v>0</v>
      </c>
      <c r="K217" s="15">
        <f t="shared" si="15"/>
        <v>0</v>
      </c>
      <c r="L217" s="13"/>
    </row>
    <row r="218" spans="2:12" ht="15" customHeight="1">
      <c r="B218" s="10">
        <v>205</v>
      </c>
      <c r="C218" s="11"/>
      <c r="D218" s="12"/>
      <c r="E218" s="13"/>
      <c r="F218" s="13"/>
      <c r="G218" s="59"/>
      <c r="H218" s="15">
        <f t="shared" si="12"/>
        <v>0</v>
      </c>
      <c r="I218" s="15">
        <f t="shared" si="13"/>
        <v>0</v>
      </c>
      <c r="J218" s="61">
        <f t="shared" si="14"/>
        <v>0</v>
      </c>
      <c r="K218" s="15">
        <f t="shared" si="15"/>
        <v>0</v>
      </c>
      <c r="L218" s="13"/>
    </row>
    <row r="219" spans="2:12" ht="15" customHeight="1">
      <c r="B219" s="10">
        <v>206</v>
      </c>
      <c r="C219" s="11"/>
      <c r="D219" s="12"/>
      <c r="E219" s="13"/>
      <c r="F219" s="13"/>
      <c r="G219" s="59"/>
      <c r="H219" s="15">
        <f t="shared" si="12"/>
        <v>0</v>
      </c>
      <c r="I219" s="15">
        <f t="shared" si="13"/>
        <v>0</v>
      </c>
      <c r="J219" s="61">
        <f t="shared" si="14"/>
        <v>0</v>
      </c>
      <c r="K219" s="15">
        <f t="shared" si="15"/>
        <v>0</v>
      </c>
      <c r="L219" s="13"/>
    </row>
    <row r="220" spans="2:12" ht="15" customHeight="1">
      <c r="B220" s="10">
        <v>207</v>
      </c>
      <c r="C220" s="11"/>
      <c r="D220" s="12"/>
      <c r="E220" s="13"/>
      <c r="F220" s="13"/>
      <c r="G220" s="59"/>
      <c r="H220" s="15">
        <f t="shared" si="12"/>
        <v>0</v>
      </c>
      <c r="I220" s="15">
        <f t="shared" si="13"/>
        <v>0</v>
      </c>
      <c r="J220" s="61">
        <f t="shared" si="14"/>
        <v>0</v>
      </c>
      <c r="K220" s="15">
        <f t="shared" si="15"/>
        <v>0</v>
      </c>
      <c r="L220" s="13"/>
    </row>
    <row r="221" spans="2:12" ht="15" customHeight="1">
      <c r="B221" s="10">
        <v>208</v>
      </c>
      <c r="C221" s="11"/>
      <c r="D221" s="12"/>
      <c r="E221" s="13"/>
      <c r="F221" s="13"/>
      <c r="G221" s="59"/>
      <c r="H221" s="15">
        <f t="shared" si="12"/>
        <v>0</v>
      </c>
      <c r="I221" s="15">
        <f t="shared" si="13"/>
        <v>0</v>
      </c>
      <c r="J221" s="61">
        <f t="shared" si="14"/>
        <v>0</v>
      </c>
      <c r="K221" s="15">
        <f t="shared" si="15"/>
        <v>0</v>
      </c>
      <c r="L221" s="13"/>
    </row>
    <row r="222" spans="2:12" ht="15" customHeight="1">
      <c r="B222" s="10">
        <v>209</v>
      </c>
      <c r="C222" s="11"/>
      <c r="D222" s="12"/>
      <c r="E222" s="13"/>
      <c r="F222" s="13"/>
      <c r="G222" s="59"/>
      <c r="H222" s="15">
        <f t="shared" si="12"/>
        <v>0</v>
      </c>
      <c r="I222" s="15">
        <f t="shared" si="13"/>
        <v>0</v>
      </c>
      <c r="J222" s="61">
        <f t="shared" si="14"/>
        <v>0</v>
      </c>
      <c r="K222" s="15">
        <f t="shared" si="15"/>
        <v>0</v>
      </c>
      <c r="L222" s="13"/>
    </row>
    <row r="223" spans="2:12" ht="15" customHeight="1">
      <c r="B223" s="10">
        <v>210</v>
      </c>
      <c r="C223" s="11"/>
      <c r="D223" s="12"/>
      <c r="E223" s="13"/>
      <c r="F223" s="13"/>
      <c r="G223" s="59"/>
      <c r="H223" s="15">
        <f t="shared" si="12"/>
        <v>0</v>
      </c>
      <c r="I223" s="15">
        <f t="shared" si="13"/>
        <v>0</v>
      </c>
      <c r="J223" s="61">
        <f t="shared" si="14"/>
        <v>0</v>
      </c>
      <c r="K223" s="15">
        <f t="shared" si="15"/>
        <v>0</v>
      </c>
      <c r="L223" s="13"/>
    </row>
    <row r="224" spans="2:12" ht="15" customHeight="1">
      <c r="B224" s="10">
        <v>211</v>
      </c>
      <c r="C224" s="11"/>
      <c r="D224" s="12"/>
      <c r="E224" s="13"/>
      <c r="F224" s="13"/>
      <c r="G224" s="59"/>
      <c r="H224" s="15">
        <f t="shared" si="12"/>
        <v>0</v>
      </c>
      <c r="I224" s="15">
        <f t="shared" si="13"/>
        <v>0</v>
      </c>
      <c r="J224" s="61">
        <f t="shared" si="14"/>
        <v>0</v>
      </c>
      <c r="K224" s="15">
        <f t="shared" si="15"/>
        <v>0</v>
      </c>
      <c r="L224" s="13"/>
    </row>
    <row r="225" spans="2:12" ht="15" customHeight="1">
      <c r="B225" s="10">
        <v>212</v>
      </c>
      <c r="C225" s="11"/>
      <c r="D225" s="12"/>
      <c r="E225" s="13"/>
      <c r="F225" s="13"/>
      <c r="G225" s="59"/>
      <c r="H225" s="15">
        <f t="shared" si="12"/>
        <v>0</v>
      </c>
      <c r="I225" s="15">
        <f t="shared" si="13"/>
        <v>0</v>
      </c>
      <c r="J225" s="61">
        <f t="shared" si="14"/>
        <v>0</v>
      </c>
      <c r="K225" s="15">
        <f t="shared" si="15"/>
        <v>0</v>
      </c>
      <c r="L225" s="13"/>
    </row>
    <row r="226" spans="2:12" ht="15" customHeight="1">
      <c r="B226" s="10">
        <v>213</v>
      </c>
      <c r="C226" s="11"/>
      <c r="D226" s="12"/>
      <c r="E226" s="13"/>
      <c r="F226" s="13"/>
      <c r="G226" s="59"/>
      <c r="H226" s="15">
        <f t="shared" si="12"/>
        <v>0</v>
      </c>
      <c r="I226" s="15">
        <f t="shared" si="13"/>
        <v>0</v>
      </c>
      <c r="J226" s="61">
        <f t="shared" si="14"/>
        <v>0</v>
      </c>
      <c r="K226" s="15">
        <f t="shared" si="15"/>
        <v>0</v>
      </c>
      <c r="L226" s="13"/>
    </row>
    <row r="227" spans="2:12" ht="15" customHeight="1">
      <c r="B227" s="10">
        <v>214</v>
      </c>
      <c r="C227" s="11"/>
      <c r="D227" s="12"/>
      <c r="E227" s="13"/>
      <c r="F227" s="13"/>
      <c r="G227" s="59"/>
      <c r="H227" s="15">
        <f t="shared" si="12"/>
        <v>0</v>
      </c>
      <c r="I227" s="15">
        <f t="shared" si="13"/>
        <v>0</v>
      </c>
      <c r="J227" s="61">
        <f t="shared" si="14"/>
        <v>0</v>
      </c>
      <c r="K227" s="15">
        <f t="shared" si="15"/>
        <v>0</v>
      </c>
      <c r="L227" s="13"/>
    </row>
    <row r="228" spans="2:12" ht="15" customHeight="1">
      <c r="B228" s="10">
        <v>215</v>
      </c>
      <c r="C228" s="11"/>
      <c r="D228" s="12"/>
      <c r="E228" s="13"/>
      <c r="F228" s="13"/>
      <c r="G228" s="59"/>
      <c r="H228" s="15">
        <f t="shared" si="12"/>
        <v>0</v>
      </c>
      <c r="I228" s="15">
        <f t="shared" si="13"/>
        <v>0</v>
      </c>
      <c r="J228" s="61">
        <f t="shared" si="14"/>
        <v>0</v>
      </c>
      <c r="K228" s="15">
        <f t="shared" si="15"/>
        <v>0</v>
      </c>
      <c r="L228" s="13"/>
    </row>
    <row r="229" spans="2:12" ht="15" customHeight="1">
      <c r="B229" s="10">
        <v>216</v>
      </c>
      <c r="C229" s="11"/>
      <c r="D229" s="12"/>
      <c r="E229" s="13"/>
      <c r="F229" s="13"/>
      <c r="G229" s="59"/>
      <c r="H229" s="15">
        <f t="shared" si="12"/>
        <v>0</v>
      </c>
      <c r="I229" s="15">
        <f t="shared" si="13"/>
        <v>0</v>
      </c>
      <c r="J229" s="61">
        <f t="shared" si="14"/>
        <v>0</v>
      </c>
      <c r="K229" s="15">
        <f t="shared" si="15"/>
        <v>0</v>
      </c>
      <c r="L229" s="13"/>
    </row>
    <row r="230" spans="2:12" ht="15" customHeight="1">
      <c r="B230" s="10">
        <v>217</v>
      </c>
      <c r="C230" s="11"/>
      <c r="D230" s="12"/>
      <c r="E230" s="13"/>
      <c r="F230" s="13"/>
      <c r="G230" s="59"/>
      <c r="H230" s="15">
        <f t="shared" si="12"/>
        <v>0</v>
      </c>
      <c r="I230" s="15">
        <f t="shared" si="13"/>
        <v>0</v>
      </c>
      <c r="J230" s="61">
        <f t="shared" si="14"/>
        <v>0</v>
      </c>
      <c r="K230" s="15">
        <f t="shared" si="15"/>
        <v>0</v>
      </c>
      <c r="L230" s="13"/>
    </row>
    <row r="231" spans="2:12" ht="15" customHeight="1">
      <c r="B231" s="10">
        <v>218</v>
      </c>
      <c r="C231" s="11"/>
      <c r="D231" s="12"/>
      <c r="E231" s="13"/>
      <c r="F231" s="13"/>
      <c r="G231" s="59"/>
      <c r="H231" s="15">
        <f t="shared" si="12"/>
        <v>0</v>
      </c>
      <c r="I231" s="15">
        <f t="shared" si="13"/>
        <v>0</v>
      </c>
      <c r="J231" s="61">
        <f t="shared" si="14"/>
        <v>0</v>
      </c>
      <c r="K231" s="15">
        <f t="shared" si="15"/>
        <v>0</v>
      </c>
      <c r="L231" s="13"/>
    </row>
    <row r="232" spans="2:12" ht="15" customHeight="1">
      <c r="B232" s="10">
        <v>219</v>
      </c>
      <c r="C232" s="11"/>
      <c r="D232" s="12"/>
      <c r="E232" s="13"/>
      <c r="F232" s="13"/>
      <c r="G232" s="59"/>
      <c r="H232" s="15">
        <f t="shared" si="12"/>
        <v>0</v>
      </c>
      <c r="I232" s="15">
        <f t="shared" si="13"/>
        <v>0</v>
      </c>
      <c r="J232" s="61">
        <f t="shared" si="14"/>
        <v>0</v>
      </c>
      <c r="K232" s="15">
        <f t="shared" si="15"/>
        <v>0</v>
      </c>
      <c r="L232" s="13"/>
    </row>
    <row r="233" spans="2:12" ht="15" customHeight="1">
      <c r="B233" s="10">
        <v>220</v>
      </c>
      <c r="C233" s="11"/>
      <c r="D233" s="12"/>
      <c r="E233" s="13"/>
      <c r="F233" s="13"/>
      <c r="G233" s="59"/>
      <c r="H233" s="15">
        <f t="shared" si="12"/>
        <v>0</v>
      </c>
      <c r="I233" s="15">
        <f t="shared" si="13"/>
        <v>0</v>
      </c>
      <c r="J233" s="61">
        <f t="shared" si="14"/>
        <v>0</v>
      </c>
      <c r="K233" s="15">
        <f t="shared" si="15"/>
        <v>0</v>
      </c>
      <c r="L233" s="13"/>
    </row>
    <row r="234" spans="2:12" ht="15" customHeight="1">
      <c r="B234" s="10">
        <v>221</v>
      </c>
      <c r="C234" s="11"/>
      <c r="D234" s="12"/>
      <c r="E234" s="13"/>
      <c r="F234" s="13"/>
      <c r="G234" s="59"/>
      <c r="H234" s="15">
        <f t="shared" si="12"/>
        <v>0</v>
      </c>
      <c r="I234" s="15">
        <f t="shared" si="13"/>
        <v>0</v>
      </c>
      <c r="J234" s="61">
        <f t="shared" si="14"/>
        <v>0</v>
      </c>
      <c r="K234" s="15">
        <f t="shared" si="15"/>
        <v>0</v>
      </c>
      <c r="L234" s="13"/>
    </row>
    <row r="235" spans="2:12" ht="15" customHeight="1">
      <c r="B235" s="10">
        <v>222</v>
      </c>
      <c r="C235" s="11"/>
      <c r="D235" s="12"/>
      <c r="E235" s="13"/>
      <c r="F235" s="13"/>
      <c r="G235" s="59"/>
      <c r="H235" s="15">
        <f t="shared" si="12"/>
        <v>0</v>
      </c>
      <c r="I235" s="15">
        <f t="shared" si="13"/>
        <v>0</v>
      </c>
      <c r="J235" s="61">
        <f t="shared" si="14"/>
        <v>0</v>
      </c>
      <c r="K235" s="15">
        <f t="shared" si="15"/>
        <v>0</v>
      </c>
      <c r="L235" s="13"/>
    </row>
    <row r="236" spans="2:12" ht="15" customHeight="1">
      <c r="B236" s="10">
        <v>223</v>
      </c>
      <c r="C236" s="11"/>
      <c r="D236" s="12"/>
      <c r="E236" s="13"/>
      <c r="F236" s="13"/>
      <c r="G236" s="59"/>
      <c r="H236" s="15">
        <f t="shared" si="12"/>
        <v>0</v>
      </c>
      <c r="I236" s="15">
        <f t="shared" si="13"/>
        <v>0</v>
      </c>
      <c r="J236" s="61">
        <f t="shared" si="14"/>
        <v>0</v>
      </c>
      <c r="K236" s="15">
        <f t="shared" si="15"/>
        <v>0</v>
      </c>
      <c r="L236" s="13"/>
    </row>
    <row r="237" spans="2:12" ht="15" customHeight="1">
      <c r="B237" s="10">
        <v>224</v>
      </c>
      <c r="C237" s="11"/>
      <c r="D237" s="12"/>
      <c r="E237" s="13"/>
      <c r="F237" s="13"/>
      <c r="G237" s="59"/>
      <c r="H237" s="15">
        <f t="shared" si="12"/>
        <v>0</v>
      </c>
      <c r="I237" s="15">
        <f t="shared" si="13"/>
        <v>0</v>
      </c>
      <c r="J237" s="61">
        <f t="shared" si="14"/>
        <v>0</v>
      </c>
      <c r="K237" s="15">
        <f t="shared" si="15"/>
        <v>0</v>
      </c>
      <c r="L237" s="13"/>
    </row>
    <row r="238" spans="2:12" ht="15" customHeight="1">
      <c r="B238" s="10">
        <v>225</v>
      </c>
      <c r="C238" s="11"/>
      <c r="D238" s="12"/>
      <c r="E238" s="13"/>
      <c r="F238" s="13"/>
      <c r="G238" s="59"/>
      <c r="H238" s="15">
        <f t="shared" si="12"/>
        <v>0</v>
      </c>
      <c r="I238" s="15">
        <f t="shared" si="13"/>
        <v>0</v>
      </c>
      <c r="J238" s="61">
        <f t="shared" si="14"/>
        <v>0</v>
      </c>
      <c r="K238" s="15">
        <f t="shared" si="15"/>
        <v>0</v>
      </c>
      <c r="L238" s="13"/>
    </row>
    <row r="239" spans="2:12" ht="15" customHeight="1">
      <c r="B239" s="10">
        <v>226</v>
      </c>
      <c r="C239" s="11"/>
      <c r="D239" s="12"/>
      <c r="E239" s="13"/>
      <c r="F239" s="13"/>
      <c r="G239" s="59"/>
      <c r="H239" s="15">
        <f t="shared" si="12"/>
        <v>0</v>
      </c>
      <c r="I239" s="15">
        <f t="shared" si="13"/>
        <v>0</v>
      </c>
      <c r="J239" s="61">
        <f t="shared" si="14"/>
        <v>0</v>
      </c>
      <c r="K239" s="15">
        <f t="shared" si="15"/>
        <v>0</v>
      </c>
      <c r="L239" s="13"/>
    </row>
    <row r="240" spans="2:12" ht="15" customHeight="1">
      <c r="B240" s="10">
        <v>227</v>
      </c>
      <c r="C240" s="11"/>
      <c r="D240" s="12"/>
      <c r="E240" s="13"/>
      <c r="F240" s="13"/>
      <c r="G240" s="59"/>
      <c r="H240" s="15">
        <f t="shared" si="12"/>
        <v>0</v>
      </c>
      <c r="I240" s="15">
        <f t="shared" si="13"/>
        <v>0</v>
      </c>
      <c r="J240" s="61">
        <f t="shared" si="14"/>
        <v>0</v>
      </c>
      <c r="K240" s="15">
        <f t="shared" si="15"/>
        <v>0</v>
      </c>
      <c r="L240" s="13"/>
    </row>
    <row r="241" spans="2:12" ht="15" customHeight="1">
      <c r="B241" s="10">
        <v>228</v>
      </c>
      <c r="C241" s="11"/>
      <c r="D241" s="12"/>
      <c r="E241" s="13"/>
      <c r="F241" s="13"/>
      <c r="G241" s="59"/>
      <c r="H241" s="15">
        <f t="shared" si="12"/>
        <v>0</v>
      </c>
      <c r="I241" s="15">
        <f t="shared" si="13"/>
        <v>0</v>
      </c>
      <c r="J241" s="61">
        <f t="shared" si="14"/>
        <v>0</v>
      </c>
      <c r="K241" s="15">
        <f t="shared" si="15"/>
        <v>0</v>
      </c>
      <c r="L241" s="13"/>
    </row>
    <row r="242" spans="2:12" ht="15" customHeight="1">
      <c r="B242" s="10">
        <v>229</v>
      </c>
      <c r="C242" s="11"/>
      <c r="D242" s="12"/>
      <c r="E242" s="13"/>
      <c r="F242" s="13"/>
      <c r="G242" s="59"/>
      <c r="H242" s="15">
        <f t="shared" si="12"/>
        <v>0</v>
      </c>
      <c r="I242" s="15">
        <f t="shared" si="13"/>
        <v>0</v>
      </c>
      <c r="J242" s="61">
        <f t="shared" si="14"/>
        <v>0</v>
      </c>
      <c r="K242" s="15">
        <f t="shared" si="15"/>
        <v>0</v>
      </c>
      <c r="L242" s="13"/>
    </row>
    <row r="243" spans="2:12" ht="15" customHeight="1">
      <c r="B243" s="10">
        <v>230</v>
      </c>
      <c r="C243" s="11"/>
      <c r="D243" s="12"/>
      <c r="E243" s="13"/>
      <c r="F243" s="13"/>
      <c r="G243" s="59"/>
      <c r="H243" s="15">
        <f t="shared" si="12"/>
        <v>0</v>
      </c>
      <c r="I243" s="15">
        <f t="shared" si="13"/>
        <v>0</v>
      </c>
      <c r="J243" s="61">
        <f t="shared" si="14"/>
        <v>0</v>
      </c>
      <c r="K243" s="15">
        <f t="shared" si="15"/>
        <v>0</v>
      </c>
      <c r="L243" s="13"/>
    </row>
    <row r="244" spans="2:12" ht="15" customHeight="1">
      <c r="B244" s="10">
        <v>231</v>
      </c>
      <c r="C244" s="11"/>
      <c r="D244" s="12"/>
      <c r="E244" s="13"/>
      <c r="F244" s="13"/>
      <c r="G244" s="59"/>
      <c r="H244" s="15">
        <f t="shared" si="12"/>
        <v>0</v>
      </c>
      <c r="I244" s="15">
        <f t="shared" si="13"/>
        <v>0</v>
      </c>
      <c r="J244" s="61">
        <f t="shared" si="14"/>
        <v>0</v>
      </c>
      <c r="K244" s="15">
        <f t="shared" si="15"/>
        <v>0</v>
      </c>
      <c r="L244" s="13"/>
    </row>
    <row r="245" spans="2:12" ht="15" customHeight="1">
      <c r="B245" s="10">
        <v>232</v>
      </c>
      <c r="C245" s="11"/>
      <c r="D245" s="12"/>
      <c r="E245" s="13"/>
      <c r="F245" s="13"/>
      <c r="G245" s="59"/>
      <c r="H245" s="15">
        <f t="shared" si="12"/>
        <v>0</v>
      </c>
      <c r="I245" s="15">
        <f t="shared" si="13"/>
        <v>0</v>
      </c>
      <c r="J245" s="61">
        <f t="shared" si="14"/>
        <v>0</v>
      </c>
      <c r="K245" s="15">
        <f t="shared" si="15"/>
        <v>0</v>
      </c>
      <c r="L245" s="13"/>
    </row>
    <row r="246" spans="2:12" ht="15" customHeight="1">
      <c r="B246" s="10">
        <v>233</v>
      </c>
      <c r="C246" s="11"/>
      <c r="D246" s="12"/>
      <c r="E246" s="13"/>
      <c r="F246" s="13"/>
      <c r="G246" s="59"/>
      <c r="H246" s="15">
        <f t="shared" si="12"/>
        <v>0</v>
      </c>
      <c r="I246" s="15">
        <f t="shared" si="13"/>
        <v>0</v>
      </c>
      <c r="J246" s="61">
        <f t="shared" si="14"/>
        <v>0</v>
      </c>
      <c r="K246" s="15">
        <f t="shared" si="15"/>
        <v>0</v>
      </c>
      <c r="L246" s="13"/>
    </row>
    <row r="247" spans="2:12" ht="15" customHeight="1">
      <c r="B247" s="10">
        <v>234</v>
      </c>
      <c r="C247" s="11"/>
      <c r="D247" s="12"/>
      <c r="E247" s="13"/>
      <c r="F247" s="13"/>
      <c r="G247" s="59"/>
      <c r="H247" s="15">
        <f t="shared" si="12"/>
        <v>0</v>
      </c>
      <c r="I247" s="15">
        <f t="shared" si="13"/>
        <v>0</v>
      </c>
      <c r="J247" s="61">
        <f t="shared" si="14"/>
        <v>0</v>
      </c>
      <c r="K247" s="15">
        <f t="shared" si="15"/>
        <v>0</v>
      </c>
      <c r="L247" s="13"/>
    </row>
    <row r="248" spans="2:12" ht="15" customHeight="1">
      <c r="B248" s="10">
        <v>235</v>
      </c>
      <c r="C248" s="11"/>
      <c r="D248" s="12"/>
      <c r="E248" s="13"/>
      <c r="F248" s="13"/>
      <c r="G248" s="59"/>
      <c r="H248" s="15">
        <f t="shared" si="12"/>
        <v>0</v>
      </c>
      <c r="I248" s="15">
        <f t="shared" si="13"/>
        <v>0</v>
      </c>
      <c r="J248" s="61">
        <f t="shared" si="14"/>
        <v>0</v>
      </c>
      <c r="K248" s="15">
        <f t="shared" si="15"/>
        <v>0</v>
      </c>
      <c r="L248" s="13"/>
    </row>
    <row r="249" spans="2:12" ht="15" customHeight="1">
      <c r="B249" s="10">
        <v>236</v>
      </c>
      <c r="C249" s="11"/>
      <c r="D249" s="12"/>
      <c r="E249" s="13"/>
      <c r="F249" s="13"/>
      <c r="G249" s="59"/>
      <c r="H249" s="15">
        <f t="shared" si="12"/>
        <v>0</v>
      </c>
      <c r="I249" s="15">
        <f t="shared" si="13"/>
        <v>0</v>
      </c>
      <c r="J249" s="61">
        <f t="shared" si="14"/>
        <v>0</v>
      </c>
      <c r="K249" s="15">
        <f t="shared" si="15"/>
        <v>0</v>
      </c>
      <c r="L249" s="13"/>
    </row>
    <row r="250" spans="2:12" ht="15" customHeight="1">
      <c r="B250" s="10">
        <v>237</v>
      </c>
      <c r="C250" s="11"/>
      <c r="D250" s="12"/>
      <c r="E250" s="13"/>
      <c r="F250" s="13"/>
      <c r="G250" s="59"/>
      <c r="H250" s="15">
        <f t="shared" si="12"/>
        <v>0</v>
      </c>
      <c r="I250" s="15">
        <f t="shared" si="13"/>
        <v>0</v>
      </c>
      <c r="J250" s="61">
        <f t="shared" si="14"/>
        <v>0</v>
      </c>
      <c r="K250" s="15">
        <f t="shared" si="15"/>
        <v>0</v>
      </c>
      <c r="L250" s="13"/>
    </row>
    <row r="251" spans="2:12" ht="15" customHeight="1">
      <c r="B251" s="10">
        <v>238</v>
      </c>
      <c r="C251" s="11"/>
      <c r="D251" s="12"/>
      <c r="E251" s="13"/>
      <c r="F251" s="13"/>
      <c r="G251" s="59"/>
      <c r="H251" s="15">
        <f t="shared" si="12"/>
        <v>0</v>
      </c>
      <c r="I251" s="15">
        <f t="shared" si="13"/>
        <v>0</v>
      </c>
      <c r="J251" s="61">
        <f t="shared" si="14"/>
        <v>0</v>
      </c>
      <c r="K251" s="15">
        <f t="shared" si="15"/>
        <v>0</v>
      </c>
      <c r="L251" s="13"/>
    </row>
    <row r="252" spans="2:12" ht="15" customHeight="1">
      <c r="B252" s="10">
        <v>239</v>
      </c>
      <c r="C252" s="11"/>
      <c r="D252" s="12"/>
      <c r="E252" s="13"/>
      <c r="F252" s="13"/>
      <c r="G252" s="59"/>
      <c r="H252" s="15">
        <f t="shared" si="12"/>
        <v>0</v>
      </c>
      <c r="I252" s="15">
        <f t="shared" si="13"/>
        <v>0</v>
      </c>
      <c r="J252" s="61">
        <f t="shared" si="14"/>
        <v>0</v>
      </c>
      <c r="K252" s="15">
        <f t="shared" si="15"/>
        <v>0</v>
      </c>
      <c r="L252" s="13"/>
    </row>
    <row r="253" spans="2:12" ht="15" customHeight="1">
      <c r="B253" s="10">
        <v>240</v>
      </c>
      <c r="C253" s="11"/>
      <c r="D253" s="12"/>
      <c r="E253" s="13"/>
      <c r="F253" s="13"/>
      <c r="G253" s="59"/>
      <c r="H253" s="15">
        <f t="shared" si="12"/>
        <v>0</v>
      </c>
      <c r="I253" s="15">
        <f t="shared" si="13"/>
        <v>0</v>
      </c>
      <c r="J253" s="61">
        <f t="shared" si="14"/>
        <v>0</v>
      </c>
      <c r="K253" s="15">
        <f t="shared" si="15"/>
        <v>0</v>
      </c>
      <c r="L253" s="13"/>
    </row>
    <row r="254" spans="2:12" ht="15" customHeight="1">
      <c r="B254" s="10">
        <v>241</v>
      </c>
      <c r="C254" s="11"/>
      <c r="D254" s="12"/>
      <c r="E254" s="13"/>
      <c r="F254" s="13"/>
      <c r="G254" s="59"/>
      <c r="H254" s="15">
        <f t="shared" si="12"/>
        <v>0</v>
      </c>
      <c r="I254" s="15">
        <f t="shared" si="13"/>
        <v>0</v>
      </c>
      <c r="J254" s="61">
        <f t="shared" si="14"/>
        <v>0</v>
      </c>
      <c r="K254" s="15">
        <f t="shared" si="15"/>
        <v>0</v>
      </c>
      <c r="L254" s="13"/>
    </row>
    <row r="255" spans="2:12" ht="15" customHeight="1">
      <c r="B255" s="10">
        <v>242</v>
      </c>
      <c r="C255" s="11"/>
      <c r="D255" s="12"/>
      <c r="E255" s="13"/>
      <c r="F255" s="13"/>
      <c r="G255" s="59"/>
      <c r="H255" s="15">
        <f t="shared" si="12"/>
        <v>0</v>
      </c>
      <c r="I255" s="15">
        <f t="shared" si="13"/>
        <v>0</v>
      </c>
      <c r="J255" s="61">
        <f t="shared" si="14"/>
        <v>0</v>
      </c>
      <c r="K255" s="15">
        <f t="shared" si="15"/>
        <v>0</v>
      </c>
      <c r="L255" s="13"/>
    </row>
    <row r="256" spans="2:12" ht="15" customHeight="1">
      <c r="B256" s="10">
        <v>243</v>
      </c>
      <c r="C256" s="11"/>
      <c r="D256" s="12"/>
      <c r="E256" s="13"/>
      <c r="F256" s="13"/>
      <c r="G256" s="59"/>
      <c r="H256" s="15">
        <f t="shared" si="12"/>
        <v>0</v>
      </c>
      <c r="I256" s="15">
        <f t="shared" si="13"/>
        <v>0</v>
      </c>
      <c r="J256" s="61">
        <f t="shared" si="14"/>
        <v>0</v>
      </c>
      <c r="K256" s="15">
        <f t="shared" si="15"/>
        <v>0</v>
      </c>
      <c r="L256" s="13"/>
    </row>
    <row r="257" spans="2:12" ht="15" customHeight="1">
      <c r="B257" s="10">
        <v>244</v>
      </c>
      <c r="C257" s="11"/>
      <c r="D257" s="12"/>
      <c r="E257" s="13"/>
      <c r="F257" s="13"/>
      <c r="G257" s="59"/>
      <c r="H257" s="15">
        <f t="shared" si="12"/>
        <v>0</v>
      </c>
      <c r="I257" s="15">
        <f t="shared" si="13"/>
        <v>0</v>
      </c>
      <c r="J257" s="61">
        <f t="shared" si="14"/>
        <v>0</v>
      </c>
      <c r="K257" s="15">
        <f t="shared" si="15"/>
        <v>0</v>
      </c>
      <c r="L257" s="13"/>
    </row>
    <row r="258" spans="2:12" ht="15" customHeight="1">
      <c r="B258" s="10">
        <v>245</v>
      </c>
      <c r="C258" s="11"/>
      <c r="D258" s="12"/>
      <c r="E258" s="13"/>
      <c r="F258" s="13"/>
      <c r="G258" s="59"/>
      <c r="H258" s="15">
        <f t="shared" si="12"/>
        <v>0</v>
      </c>
      <c r="I258" s="15">
        <f t="shared" si="13"/>
        <v>0</v>
      </c>
      <c r="J258" s="61">
        <f t="shared" si="14"/>
        <v>0</v>
      </c>
      <c r="K258" s="15">
        <f t="shared" si="15"/>
        <v>0</v>
      </c>
      <c r="L258" s="13"/>
    </row>
    <row r="259" spans="2:12" ht="15" customHeight="1">
      <c r="B259" s="10">
        <v>246</v>
      </c>
      <c r="C259" s="11"/>
      <c r="D259" s="12"/>
      <c r="E259" s="13"/>
      <c r="F259" s="13"/>
      <c r="G259" s="59"/>
      <c r="H259" s="15">
        <f t="shared" si="12"/>
        <v>0</v>
      </c>
      <c r="I259" s="15">
        <f t="shared" si="13"/>
        <v>0</v>
      </c>
      <c r="J259" s="61">
        <f t="shared" si="14"/>
        <v>0</v>
      </c>
      <c r="K259" s="15">
        <f t="shared" si="15"/>
        <v>0</v>
      </c>
      <c r="L259" s="13"/>
    </row>
    <row r="260" spans="2:12" ht="15" customHeight="1">
      <c r="B260" s="10">
        <v>247</v>
      </c>
      <c r="C260" s="11"/>
      <c r="D260" s="12"/>
      <c r="E260" s="13"/>
      <c r="F260" s="13"/>
      <c r="G260" s="59"/>
      <c r="H260" s="15">
        <f t="shared" si="12"/>
        <v>0</v>
      </c>
      <c r="I260" s="15">
        <f t="shared" si="13"/>
        <v>0</v>
      </c>
      <c r="J260" s="61">
        <f t="shared" si="14"/>
        <v>0</v>
      </c>
      <c r="K260" s="15">
        <f t="shared" si="15"/>
        <v>0</v>
      </c>
      <c r="L260" s="13"/>
    </row>
    <row r="261" spans="2:12" ht="15" customHeight="1">
      <c r="B261" s="10">
        <v>248</v>
      </c>
      <c r="C261" s="11"/>
      <c r="D261" s="12"/>
      <c r="E261" s="13"/>
      <c r="F261" s="13"/>
      <c r="G261" s="59"/>
      <c r="H261" s="15">
        <f t="shared" si="12"/>
        <v>0</v>
      </c>
      <c r="I261" s="15">
        <f t="shared" si="13"/>
        <v>0</v>
      </c>
      <c r="J261" s="61">
        <f t="shared" si="14"/>
        <v>0</v>
      </c>
      <c r="K261" s="15">
        <f t="shared" si="15"/>
        <v>0</v>
      </c>
      <c r="L261" s="13"/>
    </row>
    <row r="262" spans="2:12" ht="15" customHeight="1">
      <c r="B262" s="10">
        <v>249</v>
      </c>
      <c r="C262" s="11"/>
      <c r="D262" s="12"/>
      <c r="E262" s="13"/>
      <c r="F262" s="13"/>
      <c r="G262" s="59"/>
      <c r="H262" s="15">
        <f t="shared" si="12"/>
        <v>0</v>
      </c>
      <c r="I262" s="15">
        <f t="shared" si="13"/>
        <v>0</v>
      </c>
      <c r="J262" s="61">
        <f t="shared" si="14"/>
        <v>0</v>
      </c>
      <c r="K262" s="15">
        <f t="shared" si="15"/>
        <v>0</v>
      </c>
      <c r="L262" s="13"/>
    </row>
    <row r="263" spans="2:12" ht="15" customHeight="1">
      <c r="B263" s="10">
        <v>250</v>
      </c>
      <c r="C263" s="11"/>
      <c r="D263" s="12"/>
      <c r="E263" s="13"/>
      <c r="F263" s="13"/>
      <c r="G263" s="59"/>
      <c r="H263" s="15">
        <f t="shared" si="12"/>
        <v>0</v>
      </c>
      <c r="I263" s="15">
        <f t="shared" si="13"/>
        <v>0</v>
      </c>
      <c r="J263" s="61">
        <f t="shared" si="14"/>
        <v>0</v>
      </c>
      <c r="K263" s="15">
        <f t="shared" si="15"/>
        <v>0</v>
      </c>
      <c r="L263" s="13"/>
    </row>
    <row r="264" spans="2:12" ht="15" customHeight="1">
      <c r="B264" s="10">
        <v>251</v>
      </c>
      <c r="C264" s="11"/>
      <c r="D264" s="12"/>
      <c r="E264" s="13"/>
      <c r="F264" s="13"/>
      <c r="G264" s="59"/>
      <c r="H264" s="15">
        <f t="shared" si="12"/>
        <v>0</v>
      </c>
      <c r="I264" s="15">
        <f t="shared" si="13"/>
        <v>0</v>
      </c>
      <c r="J264" s="61">
        <f t="shared" si="14"/>
        <v>0</v>
      </c>
      <c r="K264" s="15">
        <f t="shared" si="15"/>
        <v>0</v>
      </c>
      <c r="L264" s="13"/>
    </row>
    <row r="265" spans="2:12" ht="15" customHeight="1">
      <c r="B265" s="10">
        <v>252</v>
      </c>
      <c r="C265" s="11"/>
      <c r="D265" s="12"/>
      <c r="E265" s="13"/>
      <c r="F265" s="13"/>
      <c r="G265" s="59"/>
      <c r="H265" s="15">
        <f t="shared" si="12"/>
        <v>0</v>
      </c>
      <c r="I265" s="15">
        <f t="shared" si="13"/>
        <v>0</v>
      </c>
      <c r="J265" s="61">
        <f t="shared" si="14"/>
        <v>0</v>
      </c>
      <c r="K265" s="15">
        <f t="shared" si="15"/>
        <v>0</v>
      </c>
      <c r="L265" s="13"/>
    </row>
    <row r="266" spans="2:12" ht="15" customHeight="1">
      <c r="B266" s="10">
        <v>253</v>
      </c>
      <c r="C266" s="11"/>
      <c r="D266" s="12"/>
      <c r="E266" s="13"/>
      <c r="F266" s="13"/>
      <c r="G266" s="59"/>
      <c r="H266" s="15">
        <f t="shared" si="12"/>
        <v>0</v>
      </c>
      <c r="I266" s="15">
        <f t="shared" si="13"/>
        <v>0</v>
      </c>
      <c r="J266" s="61">
        <f t="shared" si="14"/>
        <v>0</v>
      </c>
      <c r="K266" s="15">
        <f t="shared" si="15"/>
        <v>0</v>
      </c>
      <c r="L266" s="13"/>
    </row>
    <row r="267" spans="2:12" ht="15" customHeight="1">
      <c r="B267" s="10">
        <v>254</v>
      </c>
      <c r="C267" s="11"/>
      <c r="D267" s="12"/>
      <c r="E267" s="13"/>
      <c r="F267" s="13"/>
      <c r="G267" s="59"/>
      <c r="H267" s="15">
        <f t="shared" si="12"/>
        <v>0</v>
      </c>
      <c r="I267" s="15">
        <f t="shared" si="13"/>
        <v>0</v>
      </c>
      <c r="J267" s="61">
        <f t="shared" si="14"/>
        <v>0</v>
      </c>
      <c r="K267" s="15">
        <f t="shared" si="15"/>
        <v>0</v>
      </c>
      <c r="L267" s="13"/>
    </row>
    <row r="268" spans="2:12" ht="15" customHeight="1">
      <c r="B268" s="10">
        <v>255</v>
      </c>
      <c r="C268" s="11"/>
      <c r="D268" s="12"/>
      <c r="E268" s="13"/>
      <c r="F268" s="13"/>
      <c r="G268" s="59"/>
      <c r="H268" s="15">
        <f t="shared" si="12"/>
        <v>0</v>
      </c>
      <c r="I268" s="15">
        <f t="shared" si="13"/>
        <v>0</v>
      </c>
      <c r="J268" s="61">
        <f t="shared" si="14"/>
        <v>0</v>
      </c>
      <c r="K268" s="15">
        <f t="shared" si="15"/>
        <v>0</v>
      </c>
      <c r="L268" s="13"/>
    </row>
    <row r="269" spans="2:12" ht="15" customHeight="1">
      <c r="B269" s="10">
        <v>256</v>
      </c>
      <c r="C269" s="11"/>
      <c r="D269" s="12"/>
      <c r="E269" s="13"/>
      <c r="F269" s="13"/>
      <c r="G269" s="59"/>
      <c r="H269" s="15">
        <f t="shared" si="12"/>
        <v>0</v>
      </c>
      <c r="I269" s="15">
        <f t="shared" si="13"/>
        <v>0</v>
      </c>
      <c r="J269" s="61">
        <f t="shared" si="14"/>
        <v>0</v>
      </c>
      <c r="K269" s="15">
        <f t="shared" si="15"/>
        <v>0</v>
      </c>
      <c r="L269" s="13"/>
    </row>
    <row r="270" spans="2:12" ht="15" customHeight="1">
      <c r="B270" s="10">
        <v>257</v>
      </c>
      <c r="C270" s="11"/>
      <c r="D270" s="12"/>
      <c r="E270" s="13"/>
      <c r="F270" s="13"/>
      <c r="G270" s="59"/>
      <c r="H270" s="15">
        <f t="shared" si="12"/>
        <v>0</v>
      </c>
      <c r="I270" s="15">
        <f t="shared" si="13"/>
        <v>0</v>
      </c>
      <c r="J270" s="61">
        <f t="shared" si="14"/>
        <v>0</v>
      </c>
      <c r="K270" s="15">
        <f t="shared" si="15"/>
        <v>0</v>
      </c>
      <c r="L270" s="13"/>
    </row>
    <row r="271" spans="2:12" ht="15" customHeight="1">
      <c r="B271" s="10">
        <v>258</v>
      </c>
      <c r="C271" s="11"/>
      <c r="D271" s="12"/>
      <c r="E271" s="13"/>
      <c r="F271" s="13"/>
      <c r="G271" s="59"/>
      <c r="H271" s="15">
        <f t="shared" si="12"/>
        <v>0</v>
      </c>
      <c r="I271" s="15">
        <f t="shared" si="13"/>
        <v>0</v>
      </c>
      <c r="J271" s="61">
        <f t="shared" si="14"/>
        <v>0</v>
      </c>
      <c r="K271" s="15">
        <f t="shared" si="15"/>
        <v>0</v>
      </c>
      <c r="L271" s="13"/>
    </row>
    <row r="272" spans="2:12" ht="15" customHeight="1">
      <c r="B272" s="10">
        <v>259</v>
      </c>
      <c r="C272" s="11"/>
      <c r="D272" s="12"/>
      <c r="E272" s="13"/>
      <c r="F272" s="13"/>
      <c r="G272" s="59"/>
      <c r="H272" s="15">
        <f t="shared" si="12"/>
        <v>0</v>
      </c>
      <c r="I272" s="15">
        <f t="shared" si="13"/>
        <v>0</v>
      </c>
      <c r="J272" s="61">
        <f t="shared" si="14"/>
        <v>0</v>
      </c>
      <c r="K272" s="15">
        <f t="shared" si="15"/>
        <v>0</v>
      </c>
      <c r="L272" s="13"/>
    </row>
    <row r="273" spans="2:12" ht="15" customHeight="1">
      <c r="B273" s="10">
        <v>260</v>
      </c>
      <c r="C273" s="11"/>
      <c r="D273" s="12"/>
      <c r="E273" s="13"/>
      <c r="F273" s="13"/>
      <c r="G273" s="59"/>
      <c r="H273" s="15">
        <f t="shared" si="12"/>
        <v>0</v>
      </c>
      <c r="I273" s="15">
        <f t="shared" si="13"/>
        <v>0</v>
      </c>
      <c r="J273" s="61">
        <f t="shared" si="14"/>
        <v>0</v>
      </c>
      <c r="K273" s="15">
        <f t="shared" si="15"/>
        <v>0</v>
      </c>
      <c r="L273" s="13"/>
    </row>
    <row r="274" spans="2:12" ht="15" customHeight="1">
      <c r="B274" s="10">
        <v>261</v>
      </c>
      <c r="C274" s="11"/>
      <c r="D274" s="12"/>
      <c r="E274" s="13"/>
      <c r="F274" s="13"/>
      <c r="G274" s="59"/>
      <c r="H274" s="15">
        <f t="shared" si="12"/>
        <v>0</v>
      </c>
      <c r="I274" s="15">
        <f t="shared" si="13"/>
        <v>0</v>
      </c>
      <c r="J274" s="61">
        <f t="shared" si="14"/>
        <v>0</v>
      </c>
      <c r="K274" s="15">
        <f t="shared" si="15"/>
        <v>0</v>
      </c>
      <c r="L274" s="13"/>
    </row>
    <row r="275" spans="2:12" ht="15" customHeight="1">
      <c r="B275" s="10">
        <v>262</v>
      </c>
      <c r="C275" s="11"/>
      <c r="D275" s="12"/>
      <c r="E275" s="13"/>
      <c r="F275" s="13"/>
      <c r="G275" s="59"/>
      <c r="H275" s="15">
        <f t="shared" si="12"/>
        <v>0</v>
      </c>
      <c r="I275" s="15">
        <f t="shared" si="13"/>
        <v>0</v>
      </c>
      <c r="J275" s="61">
        <f t="shared" si="14"/>
        <v>0</v>
      </c>
      <c r="K275" s="15">
        <f t="shared" si="15"/>
        <v>0</v>
      </c>
      <c r="L275" s="13"/>
    </row>
    <row r="276" spans="2:12" ht="15" customHeight="1">
      <c r="B276" s="10">
        <v>263</v>
      </c>
      <c r="C276" s="11"/>
      <c r="D276" s="12"/>
      <c r="E276" s="13"/>
      <c r="F276" s="13"/>
      <c r="G276" s="59"/>
      <c r="H276" s="15">
        <f t="shared" si="12"/>
        <v>0</v>
      </c>
      <c r="I276" s="15">
        <f t="shared" si="13"/>
        <v>0</v>
      </c>
      <c r="J276" s="61">
        <f t="shared" si="14"/>
        <v>0</v>
      </c>
      <c r="K276" s="15">
        <f t="shared" si="15"/>
        <v>0</v>
      </c>
      <c r="L276" s="13"/>
    </row>
    <row r="277" spans="2:12" ht="15" customHeight="1">
      <c r="B277" s="10">
        <v>264</v>
      </c>
      <c r="C277" s="11"/>
      <c r="D277" s="12"/>
      <c r="E277" s="13"/>
      <c r="F277" s="13"/>
      <c r="G277" s="59"/>
      <c r="H277" s="15">
        <f t="shared" ref="H277:H313" si="16">PPM_Negeri</f>
        <v>0</v>
      </c>
      <c r="I277" s="15">
        <f t="shared" ref="I277:I313" si="17">PPM_Daerah</f>
        <v>0</v>
      </c>
      <c r="J277" s="61">
        <f t="shared" ref="J277:J313" si="18">No_Kump</f>
        <v>0</v>
      </c>
      <c r="K277" s="15">
        <f t="shared" ref="K277:K313" si="19">Nama_Sek</f>
        <v>0</v>
      </c>
      <c r="L277" s="13"/>
    </row>
    <row r="278" spans="2:12" ht="15" customHeight="1">
      <c r="B278" s="10">
        <v>265</v>
      </c>
      <c r="C278" s="11"/>
      <c r="D278" s="12"/>
      <c r="E278" s="13"/>
      <c r="F278" s="13"/>
      <c r="G278" s="59"/>
      <c r="H278" s="15">
        <f t="shared" si="16"/>
        <v>0</v>
      </c>
      <c r="I278" s="15">
        <f t="shared" si="17"/>
        <v>0</v>
      </c>
      <c r="J278" s="61">
        <f t="shared" si="18"/>
        <v>0</v>
      </c>
      <c r="K278" s="15">
        <f t="shared" si="19"/>
        <v>0</v>
      </c>
      <c r="L278" s="13"/>
    </row>
    <row r="279" spans="2:12" ht="15" customHeight="1">
      <c r="B279" s="10">
        <v>266</v>
      </c>
      <c r="C279" s="11"/>
      <c r="D279" s="12"/>
      <c r="E279" s="13"/>
      <c r="F279" s="13"/>
      <c r="G279" s="59"/>
      <c r="H279" s="15">
        <f t="shared" si="16"/>
        <v>0</v>
      </c>
      <c r="I279" s="15">
        <f t="shared" si="17"/>
        <v>0</v>
      </c>
      <c r="J279" s="61">
        <f t="shared" si="18"/>
        <v>0</v>
      </c>
      <c r="K279" s="15">
        <f t="shared" si="19"/>
        <v>0</v>
      </c>
      <c r="L279" s="13"/>
    </row>
    <row r="280" spans="2:12" ht="15" customHeight="1">
      <c r="B280" s="10">
        <v>267</v>
      </c>
      <c r="C280" s="11"/>
      <c r="D280" s="12"/>
      <c r="E280" s="13"/>
      <c r="F280" s="13"/>
      <c r="G280" s="59"/>
      <c r="H280" s="15">
        <f t="shared" si="16"/>
        <v>0</v>
      </c>
      <c r="I280" s="15">
        <f t="shared" si="17"/>
        <v>0</v>
      </c>
      <c r="J280" s="61">
        <f t="shared" si="18"/>
        <v>0</v>
      </c>
      <c r="K280" s="15">
        <f t="shared" si="19"/>
        <v>0</v>
      </c>
      <c r="L280" s="13"/>
    </row>
    <row r="281" spans="2:12" ht="15" customHeight="1">
      <c r="B281" s="10">
        <v>268</v>
      </c>
      <c r="C281" s="11"/>
      <c r="D281" s="12"/>
      <c r="E281" s="13"/>
      <c r="F281" s="13"/>
      <c r="G281" s="59"/>
      <c r="H281" s="15">
        <f t="shared" si="16"/>
        <v>0</v>
      </c>
      <c r="I281" s="15">
        <f t="shared" si="17"/>
        <v>0</v>
      </c>
      <c r="J281" s="61">
        <f t="shared" si="18"/>
        <v>0</v>
      </c>
      <c r="K281" s="15">
        <f t="shared" si="19"/>
        <v>0</v>
      </c>
      <c r="L281" s="13"/>
    </row>
    <row r="282" spans="2:12" ht="15" customHeight="1">
      <c r="B282" s="10">
        <v>269</v>
      </c>
      <c r="C282" s="11"/>
      <c r="D282" s="12"/>
      <c r="E282" s="13"/>
      <c r="F282" s="13"/>
      <c r="G282" s="59"/>
      <c r="H282" s="15">
        <f t="shared" si="16"/>
        <v>0</v>
      </c>
      <c r="I282" s="15">
        <f t="shared" si="17"/>
        <v>0</v>
      </c>
      <c r="J282" s="61">
        <f t="shared" si="18"/>
        <v>0</v>
      </c>
      <c r="K282" s="15">
        <f t="shared" si="19"/>
        <v>0</v>
      </c>
      <c r="L282" s="13"/>
    </row>
    <row r="283" spans="2:12" ht="15" customHeight="1">
      <c r="B283" s="10">
        <v>270</v>
      </c>
      <c r="C283" s="11"/>
      <c r="D283" s="12"/>
      <c r="E283" s="13"/>
      <c r="F283" s="13"/>
      <c r="G283" s="59"/>
      <c r="H283" s="15">
        <f t="shared" si="16"/>
        <v>0</v>
      </c>
      <c r="I283" s="15">
        <f t="shared" si="17"/>
        <v>0</v>
      </c>
      <c r="J283" s="61">
        <f t="shared" si="18"/>
        <v>0</v>
      </c>
      <c r="K283" s="15">
        <f t="shared" si="19"/>
        <v>0</v>
      </c>
      <c r="L283" s="13"/>
    </row>
    <row r="284" spans="2:12" ht="15" customHeight="1">
      <c r="B284" s="10">
        <v>271</v>
      </c>
      <c r="C284" s="11"/>
      <c r="D284" s="12"/>
      <c r="E284" s="13"/>
      <c r="F284" s="13"/>
      <c r="G284" s="59"/>
      <c r="H284" s="15">
        <f t="shared" si="16"/>
        <v>0</v>
      </c>
      <c r="I284" s="15">
        <f t="shared" si="17"/>
        <v>0</v>
      </c>
      <c r="J284" s="61">
        <f t="shared" si="18"/>
        <v>0</v>
      </c>
      <c r="K284" s="15">
        <f t="shared" si="19"/>
        <v>0</v>
      </c>
      <c r="L284" s="13"/>
    </row>
    <row r="285" spans="2:12" ht="15" customHeight="1">
      <c r="B285" s="10">
        <v>272</v>
      </c>
      <c r="C285" s="11"/>
      <c r="D285" s="12"/>
      <c r="E285" s="13"/>
      <c r="F285" s="13"/>
      <c r="G285" s="59"/>
      <c r="H285" s="15">
        <f t="shared" si="16"/>
        <v>0</v>
      </c>
      <c r="I285" s="15">
        <f t="shared" si="17"/>
        <v>0</v>
      </c>
      <c r="J285" s="61">
        <f t="shared" si="18"/>
        <v>0</v>
      </c>
      <c r="K285" s="15">
        <f t="shared" si="19"/>
        <v>0</v>
      </c>
      <c r="L285" s="13"/>
    </row>
    <row r="286" spans="2:12" ht="15" customHeight="1">
      <c r="B286" s="10">
        <v>273</v>
      </c>
      <c r="C286" s="11"/>
      <c r="D286" s="12"/>
      <c r="E286" s="13"/>
      <c r="F286" s="13"/>
      <c r="G286" s="59"/>
      <c r="H286" s="15">
        <f t="shared" si="16"/>
        <v>0</v>
      </c>
      <c r="I286" s="15">
        <f t="shared" si="17"/>
        <v>0</v>
      </c>
      <c r="J286" s="61">
        <f t="shared" si="18"/>
        <v>0</v>
      </c>
      <c r="K286" s="15">
        <f t="shared" si="19"/>
        <v>0</v>
      </c>
      <c r="L286" s="13"/>
    </row>
    <row r="287" spans="2:12" ht="15" customHeight="1">
      <c r="B287" s="10">
        <v>274</v>
      </c>
      <c r="C287" s="11"/>
      <c r="D287" s="12"/>
      <c r="E287" s="13"/>
      <c r="F287" s="13"/>
      <c r="G287" s="59"/>
      <c r="H287" s="15">
        <f t="shared" si="16"/>
        <v>0</v>
      </c>
      <c r="I287" s="15">
        <f t="shared" si="17"/>
        <v>0</v>
      </c>
      <c r="J287" s="61">
        <f t="shared" si="18"/>
        <v>0</v>
      </c>
      <c r="K287" s="15">
        <f t="shared" si="19"/>
        <v>0</v>
      </c>
      <c r="L287" s="13"/>
    </row>
    <row r="288" spans="2:12" ht="15" customHeight="1">
      <c r="B288" s="10">
        <v>275</v>
      </c>
      <c r="C288" s="11"/>
      <c r="D288" s="12"/>
      <c r="E288" s="13"/>
      <c r="F288" s="13"/>
      <c r="G288" s="59"/>
      <c r="H288" s="15">
        <f t="shared" si="16"/>
        <v>0</v>
      </c>
      <c r="I288" s="15">
        <f t="shared" si="17"/>
        <v>0</v>
      </c>
      <c r="J288" s="61">
        <f t="shared" si="18"/>
        <v>0</v>
      </c>
      <c r="K288" s="15">
        <f t="shared" si="19"/>
        <v>0</v>
      </c>
      <c r="L288" s="13"/>
    </row>
    <row r="289" spans="2:12" ht="15" customHeight="1">
      <c r="B289" s="10">
        <v>276</v>
      </c>
      <c r="C289" s="11"/>
      <c r="D289" s="12"/>
      <c r="E289" s="13"/>
      <c r="F289" s="13"/>
      <c r="G289" s="59"/>
      <c r="H289" s="15">
        <f t="shared" si="16"/>
        <v>0</v>
      </c>
      <c r="I289" s="15">
        <f t="shared" si="17"/>
        <v>0</v>
      </c>
      <c r="J289" s="61">
        <f t="shared" si="18"/>
        <v>0</v>
      </c>
      <c r="K289" s="15">
        <f t="shared" si="19"/>
        <v>0</v>
      </c>
      <c r="L289" s="13"/>
    </row>
    <row r="290" spans="2:12" ht="15" customHeight="1">
      <c r="B290" s="10">
        <v>277</v>
      </c>
      <c r="C290" s="11"/>
      <c r="D290" s="12"/>
      <c r="E290" s="13"/>
      <c r="F290" s="13"/>
      <c r="G290" s="59"/>
      <c r="H290" s="15">
        <f t="shared" si="16"/>
        <v>0</v>
      </c>
      <c r="I290" s="15">
        <f t="shared" si="17"/>
        <v>0</v>
      </c>
      <c r="J290" s="61">
        <f t="shared" si="18"/>
        <v>0</v>
      </c>
      <c r="K290" s="15">
        <f t="shared" si="19"/>
        <v>0</v>
      </c>
      <c r="L290" s="13"/>
    </row>
    <row r="291" spans="2:12" ht="15" customHeight="1">
      <c r="B291" s="10">
        <v>278</v>
      </c>
      <c r="C291" s="11"/>
      <c r="D291" s="12"/>
      <c r="E291" s="13"/>
      <c r="F291" s="13"/>
      <c r="G291" s="59"/>
      <c r="H291" s="15">
        <f t="shared" si="16"/>
        <v>0</v>
      </c>
      <c r="I291" s="15">
        <f t="shared" si="17"/>
        <v>0</v>
      </c>
      <c r="J291" s="61">
        <f t="shared" si="18"/>
        <v>0</v>
      </c>
      <c r="K291" s="15">
        <f t="shared" si="19"/>
        <v>0</v>
      </c>
      <c r="L291" s="13"/>
    </row>
    <row r="292" spans="2:12" ht="15" customHeight="1">
      <c r="B292" s="10">
        <v>279</v>
      </c>
      <c r="C292" s="11"/>
      <c r="D292" s="12"/>
      <c r="E292" s="13"/>
      <c r="F292" s="13"/>
      <c r="G292" s="59"/>
      <c r="H292" s="15">
        <f t="shared" si="16"/>
        <v>0</v>
      </c>
      <c r="I292" s="15">
        <f t="shared" si="17"/>
        <v>0</v>
      </c>
      <c r="J292" s="61">
        <f t="shared" si="18"/>
        <v>0</v>
      </c>
      <c r="K292" s="15">
        <f t="shared" si="19"/>
        <v>0</v>
      </c>
      <c r="L292" s="13"/>
    </row>
    <row r="293" spans="2:12" ht="15" customHeight="1">
      <c r="B293" s="10">
        <v>280</v>
      </c>
      <c r="C293" s="11"/>
      <c r="D293" s="12"/>
      <c r="E293" s="13"/>
      <c r="F293" s="13"/>
      <c r="G293" s="59"/>
      <c r="H293" s="15">
        <f t="shared" si="16"/>
        <v>0</v>
      </c>
      <c r="I293" s="15">
        <f t="shared" si="17"/>
        <v>0</v>
      </c>
      <c r="J293" s="61">
        <f t="shared" si="18"/>
        <v>0</v>
      </c>
      <c r="K293" s="15">
        <f t="shared" si="19"/>
        <v>0</v>
      </c>
      <c r="L293" s="13"/>
    </row>
    <row r="294" spans="2:12" ht="15" customHeight="1">
      <c r="B294" s="10">
        <v>281</v>
      </c>
      <c r="C294" s="11"/>
      <c r="D294" s="12"/>
      <c r="E294" s="13"/>
      <c r="F294" s="13"/>
      <c r="G294" s="59"/>
      <c r="H294" s="15">
        <f t="shared" si="16"/>
        <v>0</v>
      </c>
      <c r="I294" s="15">
        <f t="shared" si="17"/>
        <v>0</v>
      </c>
      <c r="J294" s="61">
        <f t="shared" si="18"/>
        <v>0</v>
      </c>
      <c r="K294" s="15">
        <f t="shared" si="19"/>
        <v>0</v>
      </c>
      <c r="L294" s="13"/>
    </row>
    <row r="295" spans="2:12" ht="15" customHeight="1">
      <c r="B295" s="10">
        <v>282</v>
      </c>
      <c r="C295" s="11"/>
      <c r="D295" s="12"/>
      <c r="E295" s="13"/>
      <c r="F295" s="13"/>
      <c r="G295" s="59"/>
      <c r="H295" s="15">
        <f t="shared" si="16"/>
        <v>0</v>
      </c>
      <c r="I295" s="15">
        <f t="shared" si="17"/>
        <v>0</v>
      </c>
      <c r="J295" s="61">
        <f t="shared" si="18"/>
        <v>0</v>
      </c>
      <c r="K295" s="15">
        <f t="shared" si="19"/>
        <v>0</v>
      </c>
      <c r="L295" s="13"/>
    </row>
    <row r="296" spans="2:12" ht="15" customHeight="1">
      <c r="B296" s="10">
        <v>283</v>
      </c>
      <c r="C296" s="11"/>
      <c r="D296" s="12"/>
      <c r="E296" s="13"/>
      <c r="F296" s="13"/>
      <c r="G296" s="59"/>
      <c r="H296" s="15">
        <f t="shared" si="16"/>
        <v>0</v>
      </c>
      <c r="I296" s="15">
        <f t="shared" si="17"/>
        <v>0</v>
      </c>
      <c r="J296" s="61">
        <f t="shared" si="18"/>
        <v>0</v>
      </c>
      <c r="K296" s="15">
        <f t="shared" si="19"/>
        <v>0</v>
      </c>
      <c r="L296" s="13"/>
    </row>
    <row r="297" spans="2:12" ht="15" customHeight="1">
      <c r="B297" s="10">
        <v>284</v>
      </c>
      <c r="C297" s="11"/>
      <c r="D297" s="12"/>
      <c r="E297" s="13"/>
      <c r="F297" s="13"/>
      <c r="G297" s="59"/>
      <c r="H297" s="15">
        <f t="shared" si="16"/>
        <v>0</v>
      </c>
      <c r="I297" s="15">
        <f t="shared" si="17"/>
        <v>0</v>
      </c>
      <c r="J297" s="61">
        <f t="shared" si="18"/>
        <v>0</v>
      </c>
      <c r="K297" s="15">
        <f t="shared" si="19"/>
        <v>0</v>
      </c>
      <c r="L297" s="13"/>
    </row>
    <row r="298" spans="2:12" ht="15" customHeight="1">
      <c r="B298" s="10">
        <v>285</v>
      </c>
      <c r="C298" s="11"/>
      <c r="D298" s="12"/>
      <c r="E298" s="13"/>
      <c r="F298" s="13"/>
      <c r="G298" s="59"/>
      <c r="H298" s="15">
        <f t="shared" si="16"/>
        <v>0</v>
      </c>
      <c r="I298" s="15">
        <f t="shared" si="17"/>
        <v>0</v>
      </c>
      <c r="J298" s="61">
        <f t="shared" si="18"/>
        <v>0</v>
      </c>
      <c r="K298" s="15">
        <f t="shared" si="19"/>
        <v>0</v>
      </c>
      <c r="L298" s="13"/>
    </row>
    <row r="299" spans="2:12" ht="15" customHeight="1">
      <c r="B299" s="10">
        <v>286</v>
      </c>
      <c r="C299" s="11"/>
      <c r="D299" s="12"/>
      <c r="E299" s="13"/>
      <c r="F299" s="13"/>
      <c r="G299" s="59"/>
      <c r="H299" s="15">
        <f t="shared" si="16"/>
        <v>0</v>
      </c>
      <c r="I299" s="15">
        <f t="shared" si="17"/>
        <v>0</v>
      </c>
      <c r="J299" s="61">
        <f t="shared" si="18"/>
        <v>0</v>
      </c>
      <c r="K299" s="15">
        <f t="shared" si="19"/>
        <v>0</v>
      </c>
      <c r="L299" s="13"/>
    </row>
    <row r="300" spans="2:12" ht="15" customHeight="1">
      <c r="B300" s="10">
        <v>287</v>
      </c>
      <c r="C300" s="11"/>
      <c r="D300" s="12"/>
      <c r="E300" s="13"/>
      <c r="F300" s="13"/>
      <c r="G300" s="59"/>
      <c r="H300" s="15">
        <f t="shared" si="16"/>
        <v>0</v>
      </c>
      <c r="I300" s="15">
        <f t="shared" si="17"/>
        <v>0</v>
      </c>
      <c r="J300" s="61">
        <f t="shared" si="18"/>
        <v>0</v>
      </c>
      <c r="K300" s="15">
        <f t="shared" si="19"/>
        <v>0</v>
      </c>
      <c r="L300" s="13"/>
    </row>
    <row r="301" spans="2:12" ht="15" customHeight="1">
      <c r="B301" s="10">
        <v>288</v>
      </c>
      <c r="C301" s="11"/>
      <c r="D301" s="12"/>
      <c r="E301" s="13"/>
      <c r="F301" s="13"/>
      <c r="G301" s="59"/>
      <c r="H301" s="15">
        <f t="shared" si="16"/>
        <v>0</v>
      </c>
      <c r="I301" s="15">
        <f t="shared" si="17"/>
        <v>0</v>
      </c>
      <c r="J301" s="61">
        <f t="shared" si="18"/>
        <v>0</v>
      </c>
      <c r="K301" s="15">
        <f t="shared" si="19"/>
        <v>0</v>
      </c>
      <c r="L301" s="13"/>
    </row>
    <row r="302" spans="2:12" ht="15" customHeight="1">
      <c r="B302" s="10">
        <v>289</v>
      </c>
      <c r="C302" s="11"/>
      <c r="D302" s="12"/>
      <c r="E302" s="13"/>
      <c r="F302" s="13"/>
      <c r="G302" s="59"/>
      <c r="H302" s="15">
        <f t="shared" si="16"/>
        <v>0</v>
      </c>
      <c r="I302" s="15">
        <f t="shared" si="17"/>
        <v>0</v>
      </c>
      <c r="J302" s="61">
        <f t="shared" si="18"/>
        <v>0</v>
      </c>
      <c r="K302" s="15">
        <f t="shared" si="19"/>
        <v>0</v>
      </c>
      <c r="L302" s="13"/>
    </row>
    <row r="303" spans="2:12" ht="15" customHeight="1">
      <c r="B303" s="10">
        <v>290</v>
      </c>
      <c r="C303" s="11"/>
      <c r="D303" s="12"/>
      <c r="E303" s="13"/>
      <c r="F303" s="13"/>
      <c r="G303" s="59"/>
      <c r="H303" s="15">
        <f t="shared" si="16"/>
        <v>0</v>
      </c>
      <c r="I303" s="15">
        <f t="shared" si="17"/>
        <v>0</v>
      </c>
      <c r="J303" s="61">
        <f t="shared" si="18"/>
        <v>0</v>
      </c>
      <c r="K303" s="15">
        <f t="shared" si="19"/>
        <v>0</v>
      </c>
      <c r="L303" s="13"/>
    </row>
    <row r="304" spans="2:12" ht="15" customHeight="1">
      <c r="B304" s="10">
        <v>291</v>
      </c>
      <c r="C304" s="11"/>
      <c r="D304" s="12"/>
      <c r="E304" s="13"/>
      <c r="F304" s="13"/>
      <c r="G304" s="59"/>
      <c r="H304" s="15">
        <f t="shared" si="16"/>
        <v>0</v>
      </c>
      <c r="I304" s="15">
        <f t="shared" si="17"/>
        <v>0</v>
      </c>
      <c r="J304" s="61">
        <f t="shared" si="18"/>
        <v>0</v>
      </c>
      <c r="K304" s="15">
        <f t="shared" si="19"/>
        <v>0</v>
      </c>
      <c r="L304" s="13"/>
    </row>
    <row r="305" spans="2:12" ht="15" customHeight="1">
      <c r="B305" s="10">
        <v>292</v>
      </c>
      <c r="C305" s="11"/>
      <c r="D305" s="12"/>
      <c r="E305" s="13"/>
      <c r="F305" s="13"/>
      <c r="G305" s="59"/>
      <c r="H305" s="15">
        <f t="shared" si="16"/>
        <v>0</v>
      </c>
      <c r="I305" s="15">
        <f t="shared" si="17"/>
        <v>0</v>
      </c>
      <c r="J305" s="61">
        <f t="shared" si="18"/>
        <v>0</v>
      </c>
      <c r="K305" s="15">
        <f t="shared" si="19"/>
        <v>0</v>
      </c>
      <c r="L305" s="13"/>
    </row>
    <row r="306" spans="2:12" ht="15" customHeight="1">
      <c r="B306" s="10">
        <v>293</v>
      </c>
      <c r="C306" s="11"/>
      <c r="D306" s="12"/>
      <c r="E306" s="13"/>
      <c r="F306" s="13"/>
      <c r="G306" s="59"/>
      <c r="H306" s="15">
        <f t="shared" si="16"/>
        <v>0</v>
      </c>
      <c r="I306" s="15">
        <f t="shared" si="17"/>
        <v>0</v>
      </c>
      <c r="J306" s="61">
        <f t="shared" si="18"/>
        <v>0</v>
      </c>
      <c r="K306" s="15">
        <f t="shared" si="19"/>
        <v>0</v>
      </c>
      <c r="L306" s="13"/>
    </row>
    <row r="307" spans="2:12" ht="15" customHeight="1">
      <c r="B307" s="10">
        <v>294</v>
      </c>
      <c r="C307" s="11"/>
      <c r="D307" s="12"/>
      <c r="E307" s="13"/>
      <c r="F307" s="13"/>
      <c r="G307" s="59"/>
      <c r="H307" s="15">
        <f t="shared" si="16"/>
        <v>0</v>
      </c>
      <c r="I307" s="15">
        <f t="shared" si="17"/>
        <v>0</v>
      </c>
      <c r="J307" s="61">
        <f t="shared" si="18"/>
        <v>0</v>
      </c>
      <c r="K307" s="15">
        <f t="shared" si="19"/>
        <v>0</v>
      </c>
      <c r="L307" s="13"/>
    </row>
    <row r="308" spans="2:12" ht="15" customHeight="1">
      <c r="B308" s="10">
        <v>295</v>
      </c>
      <c r="C308" s="11"/>
      <c r="D308" s="12"/>
      <c r="E308" s="13"/>
      <c r="F308" s="13"/>
      <c r="G308" s="59"/>
      <c r="H308" s="15">
        <f t="shared" si="16"/>
        <v>0</v>
      </c>
      <c r="I308" s="15">
        <f t="shared" si="17"/>
        <v>0</v>
      </c>
      <c r="J308" s="61">
        <f t="shared" si="18"/>
        <v>0</v>
      </c>
      <c r="K308" s="15">
        <f t="shared" si="19"/>
        <v>0</v>
      </c>
      <c r="L308" s="13"/>
    </row>
    <row r="309" spans="2:12" ht="15" customHeight="1">
      <c r="B309" s="10">
        <v>296</v>
      </c>
      <c r="C309" s="11"/>
      <c r="D309" s="12"/>
      <c r="E309" s="13"/>
      <c r="F309" s="13"/>
      <c r="G309" s="59"/>
      <c r="H309" s="15">
        <f t="shared" si="16"/>
        <v>0</v>
      </c>
      <c r="I309" s="15">
        <f t="shared" si="17"/>
        <v>0</v>
      </c>
      <c r="J309" s="61">
        <f t="shared" si="18"/>
        <v>0</v>
      </c>
      <c r="K309" s="15">
        <f t="shared" si="19"/>
        <v>0</v>
      </c>
      <c r="L309" s="13"/>
    </row>
    <row r="310" spans="2:12" ht="15" customHeight="1">
      <c r="B310" s="10">
        <v>297</v>
      </c>
      <c r="C310" s="11"/>
      <c r="D310" s="12"/>
      <c r="E310" s="13"/>
      <c r="F310" s="13"/>
      <c r="G310" s="59"/>
      <c r="H310" s="15">
        <f t="shared" si="16"/>
        <v>0</v>
      </c>
      <c r="I310" s="15">
        <f t="shared" si="17"/>
        <v>0</v>
      </c>
      <c r="J310" s="61">
        <f t="shared" si="18"/>
        <v>0</v>
      </c>
      <c r="K310" s="15">
        <f t="shared" si="19"/>
        <v>0</v>
      </c>
      <c r="L310" s="13"/>
    </row>
    <row r="311" spans="2:12" ht="15" customHeight="1">
      <c r="B311" s="10">
        <v>298</v>
      </c>
      <c r="C311" s="11"/>
      <c r="D311" s="12"/>
      <c r="E311" s="13"/>
      <c r="F311" s="13"/>
      <c r="G311" s="59"/>
      <c r="H311" s="15">
        <f t="shared" si="16"/>
        <v>0</v>
      </c>
      <c r="I311" s="15">
        <f t="shared" si="17"/>
        <v>0</v>
      </c>
      <c r="J311" s="61">
        <f t="shared" si="18"/>
        <v>0</v>
      </c>
      <c r="K311" s="15">
        <f t="shared" si="19"/>
        <v>0</v>
      </c>
      <c r="L311" s="13"/>
    </row>
    <row r="312" spans="2:12" ht="15" customHeight="1">
      <c r="B312" s="10">
        <v>299</v>
      </c>
      <c r="C312" s="11"/>
      <c r="D312" s="12"/>
      <c r="E312" s="13"/>
      <c r="F312" s="13"/>
      <c r="G312" s="59"/>
      <c r="H312" s="15">
        <f t="shared" si="16"/>
        <v>0</v>
      </c>
      <c r="I312" s="15">
        <f t="shared" si="17"/>
        <v>0</v>
      </c>
      <c r="J312" s="61">
        <f t="shared" si="18"/>
        <v>0</v>
      </c>
      <c r="K312" s="15">
        <f t="shared" si="19"/>
        <v>0</v>
      </c>
      <c r="L312" s="13"/>
    </row>
    <row r="313" spans="2:12" ht="15" customHeight="1">
      <c r="B313" s="10">
        <v>300</v>
      </c>
      <c r="C313" s="11"/>
      <c r="D313" s="12"/>
      <c r="E313" s="13"/>
      <c r="F313" s="13"/>
      <c r="G313" s="59"/>
      <c r="H313" s="15">
        <f t="shared" si="16"/>
        <v>0</v>
      </c>
      <c r="I313" s="15">
        <f t="shared" si="17"/>
        <v>0</v>
      </c>
      <c r="J313" s="61">
        <f t="shared" si="18"/>
        <v>0</v>
      </c>
      <c r="K313" s="15">
        <f t="shared" si="19"/>
        <v>0</v>
      </c>
      <c r="L313" s="13"/>
    </row>
  </sheetData>
  <sheetProtection password="C627" sheet="1" objects="1" scenarios="1" formatCells="0" formatColumns="0" formatRows="0" insertColumns="0" insertRows="0" insertHyperlinks="0" deleteColumns="0" deleteRows="0" sort="0" autoFilter="0" pivotTables="0"/>
  <mergeCells count="6">
    <mergeCell ref="B4:C5"/>
    <mergeCell ref="B6:C9"/>
    <mergeCell ref="F2:G2"/>
    <mergeCell ref="D6:E7"/>
    <mergeCell ref="D8:E9"/>
    <mergeCell ref="D2:E2"/>
  </mergeCells>
  <phoneticPr fontId="0" type="noConversion"/>
  <conditionalFormatting sqref="E5 G9:G11">
    <cfRule type="cellIs" dxfId="0" priority="1" stopIfTrue="1" operator="equal">
      <formula>"# ERROR #"</formula>
    </cfRule>
  </conditionalFormatting>
  <dataValidations count="7">
    <dataValidation type="list" allowBlank="1" showInputMessage="1" showErrorMessage="1" errorTitle="Jantina" error="Sila pilih jantina 'Lelaki' atau 'Perempuan'" promptTitle="Jantina" prompt="Sila pilih jantina dari senarai" sqref="E14:E313">
      <formula1>JantinaList</formula1>
    </dataValidation>
    <dataValidation type="list" allowBlank="1" showInputMessage="1" showErrorMessage="1" errorTitle="Keturunan" error="Sila pilih Keturunan yang sah!" promptTitle="Keturunan" prompt="Sila pilih keturunan dari senarai" sqref="F14:F313">
      <formula1>KeturunanList</formula1>
    </dataValidation>
    <dataValidation type="date" showInputMessage="1" showErrorMessage="1" errorTitle="Tarikh Lahir" error="Sila isikan Tarikh Lahir yang sah!" promptTitle="Tarikh Lahir" prompt="Sila masukkan tarikh lahir. (YYYY/MM/DD)" sqref="G14:G313">
      <formula1>1</formula1>
      <formula2>43831</formula2>
    </dataValidation>
    <dataValidation type="custom" allowBlank="1" showInputMessage="1" showErrorMessage="1" errorTitle="Huruf Besar" error="Sila isikan nama dalam HURUF BESAR sahaja!" promptTitle="Nama Penuh" prompt="Isikan Nama Penuh ahli dalam HURUF BESAR, seperti dalam Kad Pengenalan." sqref="C14:C313">
      <formula1>EXACT(C14,UPPER(C14))</formula1>
    </dataValidation>
    <dataValidation type="textLength" allowBlank="1" showInputMessage="1" showErrorMessage="1" errorTitle="No K.P." error="Sila isikan No K.P. yang sah!_x000a_Tanpa sengkang." promptTitle="No K.P." prompt="Sila isikan No K.P. TANPA SENGKANG" sqref="D14:D313">
      <formula1>5</formula1>
      <formula2>12</formula2>
    </dataValidation>
    <dataValidation type="list" showInputMessage="1" showErrorMessage="1" errorTitle="Sili Pilih Unit Pengakap" promptTitle="Unit Pengakap" prompt="Sila Masukkan Unit Pengakap" sqref="L62:L313">
      <formula1>UNIT</formula1>
    </dataValidation>
    <dataValidation type="list" errorStyle="warning" showInputMessage="1" showErrorMessage="1" errorTitle="Sili Pilih Unit Pengakap" promptTitle="Unit Pengakap" prompt="Sila Masukkan Unit Pengakap" sqref="L14:L61">
      <formula1>UNIT</formula1>
    </dataValidation>
  </dataValidations>
  <hyperlinks>
    <hyperlink ref="L2" location="Pemimpin!A1" tooltip="Go to Previous page" display="&lt;&lt; Previous"/>
    <hyperlink ref="L3" location="Borang!A1" tooltip="Go to Next page" display="Next &gt;&gt;"/>
  </hyperlinks>
  <pageMargins left="0.2" right="0.2" top="0.5" bottom="0.75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8" tint="-0.249977111117893"/>
    <pageSetUpPr autoPageBreaks="0"/>
  </sheetPr>
  <dimension ref="B1:S49"/>
  <sheetViews>
    <sheetView showGridLines="0" showRowColHeaders="0" view="pageBreakPreview" zoomScaleNormal="100" zoomScaleSheetLayoutView="100" workbookViewId="0">
      <selection activeCell="C54" sqref="C54"/>
    </sheetView>
  </sheetViews>
  <sheetFormatPr defaultColWidth="9.109375" defaultRowHeight="13.2"/>
  <cols>
    <col min="1" max="1" width="1.6640625" style="20" customWidth="1"/>
    <col min="2" max="2" width="5.109375" style="20" customWidth="1"/>
    <col min="3" max="3" width="7.6640625" style="20" customWidth="1"/>
    <col min="4" max="4" width="4.109375" style="20" customWidth="1"/>
    <col min="5" max="5" width="22.33203125" style="20" customWidth="1"/>
    <col min="6" max="15" width="6.6640625" style="20" customWidth="1"/>
    <col min="16" max="16" width="9.6640625" style="20" customWidth="1"/>
    <col min="17" max="17" width="10.5546875" style="20" customWidth="1"/>
    <col min="18" max="18" width="14.6640625" style="20" customWidth="1"/>
    <col min="19" max="16384" width="9.109375" style="20"/>
  </cols>
  <sheetData>
    <row r="1" spans="2:18" ht="5.0999999999999996" customHeight="1"/>
    <row r="2" spans="2:18">
      <c r="D2" s="20" t="s">
        <v>62</v>
      </c>
      <c r="R2" s="37" t="s">
        <v>218</v>
      </c>
    </row>
    <row r="3" spans="2:18" ht="24.6">
      <c r="D3" s="36" t="s">
        <v>169</v>
      </c>
      <c r="Q3" s="35"/>
      <c r="R3" s="124" t="s">
        <v>316</v>
      </c>
    </row>
    <row r="4" spans="2:18">
      <c r="D4" s="38" t="s">
        <v>170</v>
      </c>
    </row>
    <row r="5" spans="2:18">
      <c r="D5" s="139" t="s">
        <v>275</v>
      </c>
    </row>
    <row r="6" spans="2:18">
      <c r="D6" s="139" t="s">
        <v>274</v>
      </c>
    </row>
    <row r="7" spans="2:18" ht="5.0999999999999996" customHeight="1"/>
    <row r="8" spans="2:18">
      <c r="B8" s="170" t="s">
        <v>66</v>
      </c>
      <c r="C8" s="170"/>
      <c r="D8" s="170"/>
      <c r="E8" s="172" t="str">
        <f>IF(ISBLANK(PPM_Negeri),"",PPM_Negeri)</f>
        <v/>
      </c>
      <c r="F8" s="172"/>
      <c r="G8" s="172"/>
      <c r="H8" s="172"/>
      <c r="I8" s="172"/>
      <c r="L8" s="35" t="s">
        <v>85</v>
      </c>
      <c r="M8" s="40" t="str">
        <f>IF(ISBLANK(No_Kump),"",No_Kump)</f>
        <v/>
      </c>
      <c r="Q8" s="35" t="s">
        <v>84</v>
      </c>
      <c r="R8" s="41" t="str">
        <f>IF(ISBLANK(No_DaftarKump),"",No_DaftarKump)</f>
        <v/>
      </c>
    </row>
    <row r="9" spans="2:18" ht="5.0999999999999996" customHeight="1"/>
    <row r="10" spans="2:18">
      <c r="B10" s="170" t="s">
        <v>0</v>
      </c>
      <c r="C10" s="170"/>
      <c r="D10" s="170"/>
      <c r="E10" s="172" t="str">
        <f>IF(ISBLANK(PPM_Daerah),"",PPM_Daerah)</f>
        <v/>
      </c>
      <c r="F10" s="172"/>
      <c r="G10" s="172"/>
      <c r="H10" s="172"/>
      <c r="I10" s="172"/>
    </row>
    <row r="11" spans="2:18" ht="5.0999999999999996" customHeight="1"/>
    <row r="12" spans="2:18" ht="12.75" customHeight="1">
      <c r="B12" s="169" t="s">
        <v>86</v>
      </c>
      <c r="C12" s="169"/>
      <c r="D12" s="169"/>
      <c r="E12" s="171" t="str">
        <f>IF(ISBLANK(Nama_Sek),"",Nama_Sek)</f>
        <v/>
      </c>
      <c r="F12" s="171"/>
      <c r="G12" s="171"/>
      <c r="H12" s="171"/>
      <c r="I12" s="171"/>
      <c r="J12" s="171"/>
      <c r="K12" s="171"/>
      <c r="L12" s="171"/>
      <c r="M12" s="171"/>
      <c r="N12" s="43"/>
      <c r="O12" s="44" t="s">
        <v>91</v>
      </c>
      <c r="P12" s="148" t="str">
        <f>IF(ISBLANK(Tel_Kump),"",Tel_Kump)</f>
        <v/>
      </c>
      <c r="Q12" s="147"/>
    </row>
    <row r="13" spans="2:18">
      <c r="B13" s="169"/>
      <c r="C13" s="169"/>
      <c r="D13" s="169"/>
      <c r="E13" s="171"/>
      <c r="F13" s="171"/>
      <c r="G13" s="171"/>
      <c r="H13" s="171"/>
      <c r="I13" s="171"/>
      <c r="J13" s="171"/>
      <c r="K13" s="171"/>
      <c r="L13" s="171"/>
      <c r="M13" s="171"/>
      <c r="N13" s="43"/>
      <c r="O13" s="43"/>
      <c r="P13" s="147"/>
      <c r="Q13" s="147"/>
    </row>
    <row r="14" spans="2:18" ht="13.2" customHeight="1">
      <c r="B14" s="169"/>
      <c r="C14" s="169"/>
      <c r="D14" s="169"/>
      <c r="E14" s="171"/>
      <c r="F14" s="171"/>
      <c r="G14" s="171"/>
      <c r="H14" s="171"/>
      <c r="I14" s="171"/>
      <c r="J14" s="171"/>
      <c r="K14" s="171"/>
      <c r="L14" s="171"/>
      <c r="M14" s="171"/>
      <c r="N14" s="43"/>
      <c r="O14" s="157" t="s">
        <v>312</v>
      </c>
      <c r="P14" s="158" t="str">
        <f>IF(ISBLANK(Faks_Kump),"",Faks_Kump)</f>
        <v/>
      </c>
      <c r="Q14" s="150"/>
    </row>
    <row r="15" spans="2:18" ht="5.0999999999999996" customHeight="1">
      <c r="P15" s="147"/>
      <c r="Q15" s="147"/>
    </row>
    <row r="16" spans="2:18" ht="12.75" customHeight="1">
      <c r="B16" s="170" t="s">
        <v>87</v>
      </c>
      <c r="C16" s="170"/>
      <c r="D16" s="170"/>
      <c r="E16" s="171" t="str">
        <f>IF(ISBLANK(Alamat_1),"",Alamat_1)</f>
        <v/>
      </c>
      <c r="F16" s="171"/>
      <c r="G16" s="171"/>
      <c r="H16" s="171"/>
      <c r="I16" s="171"/>
      <c r="J16" s="171"/>
      <c r="K16" s="171"/>
      <c r="L16" s="171"/>
      <c r="M16" s="171"/>
      <c r="N16" s="43"/>
      <c r="P16" s="147"/>
      <c r="Q16" s="147"/>
    </row>
    <row r="17" spans="2:18" ht="12.75" customHeight="1">
      <c r="B17" s="39"/>
      <c r="C17" s="39"/>
      <c r="D17" s="39"/>
      <c r="E17" s="171" t="str">
        <f>IF(ISBLANK(Alamat_2),"",Alamat_2)</f>
        <v/>
      </c>
      <c r="F17" s="171"/>
      <c r="G17" s="171"/>
      <c r="H17" s="171"/>
      <c r="I17" s="171"/>
      <c r="J17" s="171"/>
      <c r="K17" s="171"/>
      <c r="L17" s="171"/>
      <c r="M17" s="171"/>
      <c r="N17" s="43"/>
      <c r="O17" s="44" t="s">
        <v>166</v>
      </c>
      <c r="P17" s="149" t="str">
        <f>IF(ISBLANK(Emel_Kump),"",Emel_Kump)</f>
        <v/>
      </c>
      <c r="Q17" s="147"/>
    </row>
    <row r="18" spans="2:18">
      <c r="E18" s="171" t="str">
        <f>IF(ISBLANK(Alamat_3),"",Alamat_3)</f>
        <v/>
      </c>
      <c r="F18" s="171"/>
      <c r="G18" s="171"/>
      <c r="H18" s="171"/>
      <c r="I18" s="171"/>
      <c r="J18" s="171"/>
      <c r="K18" s="171"/>
      <c r="L18" s="171"/>
      <c r="M18" s="171"/>
      <c r="N18" s="43"/>
      <c r="O18" s="45"/>
    </row>
    <row r="19" spans="2:18" ht="5.0999999999999996" customHeight="1">
      <c r="E19" s="45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2:18" ht="12.75" customHeight="1">
      <c r="B20" s="191" t="s">
        <v>65</v>
      </c>
      <c r="C20" s="191"/>
      <c r="D20" s="191"/>
      <c r="E20" s="42" t="str">
        <f>IF(ISBLANK(Poskod),"",Poskod)</f>
        <v/>
      </c>
      <c r="F20" s="192" t="s">
        <v>90</v>
      </c>
      <c r="G20" s="192"/>
      <c r="H20" s="179" t="str">
        <f>IF(ISBLANK(Bandar),"",Bandar)</f>
        <v/>
      </c>
      <c r="I20" s="179"/>
      <c r="J20" s="179"/>
      <c r="K20" s="179"/>
      <c r="L20" s="179"/>
      <c r="M20" s="43"/>
      <c r="O20" s="44" t="s">
        <v>64</v>
      </c>
      <c r="P20" s="179" t="str">
        <f>IF(ISBLANK(Negeri),"",Negeri)</f>
        <v/>
      </c>
      <c r="Q20" s="179"/>
      <c r="R20" s="179"/>
    </row>
    <row r="21" spans="2:18" ht="5.0999999999999996" customHeight="1"/>
    <row r="22" spans="2:18">
      <c r="B22" s="182" t="s">
        <v>47</v>
      </c>
      <c r="C22" s="182" t="s">
        <v>75</v>
      </c>
      <c r="D22" s="182"/>
      <c r="E22" s="182"/>
      <c r="F22" s="193" t="s">
        <v>70</v>
      </c>
      <c r="G22" s="193"/>
      <c r="H22" s="193"/>
      <c r="I22" s="193"/>
      <c r="J22" s="193"/>
      <c r="K22" s="193"/>
      <c r="L22" s="193"/>
      <c r="M22" s="193"/>
      <c r="N22" s="193"/>
      <c r="O22" s="193"/>
      <c r="P22" s="173" t="s">
        <v>72</v>
      </c>
      <c r="Q22" s="173" t="s">
        <v>73</v>
      </c>
      <c r="R22" s="173" t="s">
        <v>74</v>
      </c>
    </row>
    <row r="23" spans="2:18">
      <c r="B23" s="182"/>
      <c r="C23" s="182"/>
      <c r="D23" s="182"/>
      <c r="E23" s="182"/>
      <c r="F23" s="174" t="s">
        <v>18</v>
      </c>
      <c r="G23" s="174"/>
      <c r="H23" s="174" t="s">
        <v>19</v>
      </c>
      <c r="I23" s="174"/>
      <c r="J23" s="174" t="s">
        <v>20</v>
      </c>
      <c r="K23" s="174"/>
      <c r="L23" s="174" t="s">
        <v>23</v>
      </c>
      <c r="M23" s="174"/>
      <c r="N23" s="174" t="s">
        <v>69</v>
      </c>
      <c r="O23" s="174"/>
      <c r="P23" s="173"/>
      <c r="Q23" s="173"/>
      <c r="R23" s="173"/>
    </row>
    <row r="24" spans="2:18">
      <c r="B24" s="182"/>
      <c r="C24" s="182"/>
      <c r="D24" s="182"/>
      <c r="E24" s="182"/>
      <c r="F24" s="47" t="s">
        <v>67</v>
      </c>
      <c r="G24" s="47" t="s">
        <v>68</v>
      </c>
      <c r="H24" s="47" t="s">
        <v>67</v>
      </c>
      <c r="I24" s="126" t="s">
        <v>68</v>
      </c>
      <c r="J24" s="47" t="s">
        <v>67</v>
      </c>
      <c r="K24" s="47" t="s">
        <v>68</v>
      </c>
      <c r="L24" s="47" t="s">
        <v>67</v>
      </c>
      <c r="M24" s="47" t="s">
        <v>68</v>
      </c>
      <c r="N24" s="47" t="s">
        <v>67</v>
      </c>
      <c r="O24" s="47" t="s">
        <v>68</v>
      </c>
      <c r="P24" s="173"/>
      <c r="Q24" s="173"/>
      <c r="R24" s="48" t="s">
        <v>71</v>
      </c>
    </row>
    <row r="25" spans="2:18" ht="32.1" customHeight="1">
      <c r="B25" s="49">
        <v>1</v>
      </c>
      <c r="C25" s="175" t="s">
        <v>265</v>
      </c>
      <c r="D25" s="176"/>
      <c r="E25" s="177"/>
      <c r="F25" s="49">
        <f>SUMPRODUCT((PemimpinJantina="LELAKI")*(PemimpinKaum="MELAYU")*((PANGKAT1="Ahli Biasa")+(PANGKAT1="Ahli Majlis")))</f>
        <v>0</v>
      </c>
      <c r="G25" s="49">
        <f>SUMPRODUCT((PemimpinJantina="PEREMPUAN")*(PemimpinKaum="MELAYU")*((PANGKAT1="Ahli Biasa")+(PANGKAT1="Ahli Majlis")))</f>
        <v>0</v>
      </c>
      <c r="H25" s="49">
        <f>SUMPRODUCT((PemimpinJantina="LELAKI")*(PemimpinKaum="CINA")*((PANGKAT1="Ahli Biasa")+(PANGKAT1="Ahli Majlis")))</f>
        <v>0</v>
      </c>
      <c r="I25" s="49">
        <f>SUMPRODUCT((PemimpinJantina="PEREMPUAN")*(PemimpinKaum="CINA")*((PANGKAT1="Ahli Biasa")+(PANGKAT1="Ahli Majlis")))</f>
        <v>0</v>
      </c>
      <c r="J25" s="49">
        <f>SUMPRODUCT((PemimpinJantina="LELAKI")*(PemimpinKaum="INDIA")*((PANGKAT1="Ahli Biasa")+(PANGKAT1="Ahli Majlis")))</f>
        <v>0</v>
      </c>
      <c r="K25" s="49">
        <f>SUMPRODUCT((PemimpinJantina="PEREMPUAN")*(PemimpinKaum="INDIA")*((PANGKAT1="Ahli Biasa")+(PANGKAT1="Ahli Majlis")))</f>
        <v>0</v>
      </c>
      <c r="L25" s="49">
        <f>SUMPRODUCT((PemimpinJantina="LELAKI")*(PemimpinKaum="LAIN-LAIN")*((PANGKAT1="Ahli Biasa")+(PANGKAT1="Ahli Majlis")))+SUMPRODUCT((PemimpinJantina="LELAKI")*(PemimpinKaum="KADAZAN")*((PANGKAT1="Ahli Biasa")+(PANGKAT1="Ahli Majlis")))+SUMPRODUCT((PemimpinJantina="LELAKI")*(PemimpinKaum="DAYAK")*((PANGKAT1="Ahli Biasa")+(PANGKAT1="Ahli Majlis")))</f>
        <v>0</v>
      </c>
      <c r="M25" s="49">
        <f>SUMPRODUCT((PemimpinJantina="PEREMPUAN")*(PemimpinKaum="LAIN-LAIN")*((PANGKAT1="Ahli Biasa")+(PANGKAT1="Ahli Majlis")))+SUMPRODUCT((PemimpinJantina="PEREMPUAN")*(PemimpinKaum="KADAZAN")*((PANGKAT1="Ahli Biasa")+(PANGKAT1="Ahli Majlis")))+SUMPRODUCT((PemimpinJantina="PEREMPUAN")*(PemimpinKaum="DAYAK")*((PANGKAT1="Ahli Biasa")+(PANGKAT1="Ahli Majlis")))</f>
        <v>0</v>
      </c>
      <c r="N25" s="49">
        <f>F25+H25+J25+L25</f>
        <v>0</v>
      </c>
      <c r="O25" s="49">
        <f>G25+I25+K25+M25</f>
        <v>0</v>
      </c>
      <c r="P25" s="49">
        <f>SUM(N25:O25)</f>
        <v>0</v>
      </c>
      <c r="Q25" s="50">
        <v>10</v>
      </c>
      <c r="R25" s="50">
        <f t="shared" ref="R25:R30" si="0">P25*Q25</f>
        <v>0</v>
      </c>
    </row>
    <row r="26" spans="2:18" ht="32.1" customHeight="1">
      <c r="B26" s="49">
        <v>2</v>
      </c>
      <c r="C26" s="175" t="s">
        <v>204</v>
      </c>
      <c r="D26" s="180"/>
      <c r="E26" s="181"/>
      <c r="F26" s="49">
        <f>SUMPRODUCT((PemimpinJantina="LELAKI")*(PemimpinKaum="MELAYU")*(PANGKAT1="Pemimpin"))</f>
        <v>0</v>
      </c>
      <c r="G26" s="49">
        <f>SUMPRODUCT((PemimpinJantina="PEREMPUAN")*(PemimpinKaum="MELAYU")*(PANGKAT1="Pemimpin"))</f>
        <v>0</v>
      </c>
      <c r="H26" s="49">
        <f>SUMPRODUCT((PemimpinJantina="LELAKI")*(PemimpinKaum="CINA")*(PANGKAT1="Pemimpin"))</f>
        <v>0</v>
      </c>
      <c r="I26" s="49">
        <f>SUMPRODUCT((PemimpinJantina="PEREMPUAN")*(PemimpinKaum="CINA")*(PANGKAT1="Pemimpin"))</f>
        <v>0</v>
      </c>
      <c r="J26" s="49">
        <f>SUMPRODUCT((PemimpinJantina="LELAKI")*(PemimpinKaum="INDIA")*(PANGKAT1="Pemimpin"))</f>
        <v>0</v>
      </c>
      <c r="K26" s="49">
        <f>SUMPRODUCT((PemimpinJantina="PEREMPUAN")*(PemimpinKaum="INDIA")*(PANGKAT1="Pemimpin"))</f>
        <v>0</v>
      </c>
      <c r="L26" s="49">
        <f>SUMPRODUCT((PemimpinJantina="LELAKI")*(PemimpinKaum="LAIN-LAIN")*(PANGKAT1="Pemimpin"))+SUMPRODUCT((PemimpinJantina="LELAKI")*(PemimpinKaum="KADAZAN")*(PANGKAT1="Pemimpin"))+SUMPRODUCT((PemimpinJantina="LELAKI")*(PemimpinKaum="DAYAK")*(PANGKAT1="Pemimpin"))</f>
        <v>0</v>
      </c>
      <c r="M26" s="49">
        <f>SUMPRODUCT((PemimpinJantina="PEREMPUAN")*(PemimpinKaum="LAIN-LAIN")*(PANGKAT1="Pemimpin"))+SUMPRODUCT((PemimpinJantina="PEREMPUAN")*(PemimpinKaum="KADAZAN")*(PANGKAT1="Pemimpin"))+SUMPRODUCT((PemimpinJantina="PEREMPUAN")*(PemimpinKaum="DAYAK")*(PANGKAT1="Pemimpin"))</f>
        <v>0</v>
      </c>
      <c r="N26" s="49">
        <f t="shared" ref="N26:O31" si="1">F26+H26+J26+L26</f>
        <v>0</v>
      </c>
      <c r="O26" s="49">
        <f t="shared" si="1"/>
        <v>0</v>
      </c>
      <c r="P26" s="49">
        <f t="shared" ref="P26:P31" si="2">SUM(N26:O26)</f>
        <v>0</v>
      </c>
      <c r="Q26" s="50">
        <v>10</v>
      </c>
      <c r="R26" s="50">
        <f t="shared" si="0"/>
        <v>0</v>
      </c>
    </row>
    <row r="27" spans="2:18" ht="32.1" customHeight="1">
      <c r="B27" s="49">
        <v>3</v>
      </c>
      <c r="C27" s="178" t="s">
        <v>208</v>
      </c>
      <c r="D27" s="180"/>
      <c r="E27" s="181"/>
      <c r="F27" s="49">
        <f>SUMPRODUCT((PemimpinJantina="LELAKI")*(PemimpinKaum="MELAYU")*(PANGKAT1="Pen. Pemimpin"))</f>
        <v>0</v>
      </c>
      <c r="G27" s="49">
        <f>SUMPRODUCT((PemimpinJantina="PEREMPUAN")*(PemimpinKaum="MELAYU")*(PANGKAT1="Pen. Pemimpin"))</f>
        <v>0</v>
      </c>
      <c r="H27" s="49">
        <f>SUMPRODUCT((PemimpinJantina="LELAKI")*(PemimpinKaum="CINA")*(PANGKAT1="Pen. Pemimpin"))</f>
        <v>0</v>
      </c>
      <c r="I27" s="49">
        <f>SUMPRODUCT((PemimpinJantina="PEREMPUAN")*(PemimpinKaum="CINA")*(PANGKAT1="Pen. Pemimpin"))</f>
        <v>0</v>
      </c>
      <c r="J27" s="49">
        <f>SUMPRODUCT((PemimpinJantina="LELAKI")*(PemimpinKaum="INDIA")*(PANGKAT1="Pen. Pemimpin"))</f>
        <v>0</v>
      </c>
      <c r="K27" s="49">
        <f>SUMPRODUCT((PemimpinJantina="PEREMPUAN")*(PemimpinKaum="INDIA")*(PANGKAT1="Pen. Pemimpin"))</f>
        <v>0</v>
      </c>
      <c r="L27" s="49">
        <f>SUMPRODUCT((PemimpinJantina="LELAKI")*(PemimpinKaum="LAIN-LAIN")*(PANGKAT1="Pen. Pemimpin"))+SUMPRODUCT((PemimpinJantina="LELAKI")*(PemimpinKaum="KADAZAN")*(PANGKAT1="Pen. Pemimpin"))+SUMPRODUCT((PemimpinJantina="LELAKI")*(PemimpinKaum="DAYAK")*(PANGKAT1="Pen. Pemimpin"))</f>
        <v>0</v>
      </c>
      <c r="M27" s="49">
        <f>SUMPRODUCT((PemimpinJantina="PEREMPUAN")*(PemimpinKaum="LAIN-LAIN")*(PANGKAT1="Pen. Pemimpin"))+SUMPRODUCT((PemimpinJantina="PEREMPUAN")*(PemimpinKaum="KADAZAN")*(PANGKAT1="Pen. Pemimpin"))+SUMPRODUCT((PemimpinJantina="PEREMPUAN")*(PemimpinKaum="DAYAK")*(PANGKAT1="Pen. Pemimpin"))</f>
        <v>0</v>
      </c>
      <c r="N27" s="49">
        <f>F27+H27+J27+L27</f>
        <v>0</v>
      </c>
      <c r="O27" s="49">
        <f>G27+I27+K27+M27</f>
        <v>0</v>
      </c>
      <c r="P27" s="49">
        <f>SUM(N27:O27)</f>
        <v>0</v>
      </c>
      <c r="Q27" s="50">
        <v>10</v>
      </c>
      <c r="R27" s="50">
        <f>P27*Q27</f>
        <v>0</v>
      </c>
    </row>
    <row r="28" spans="2:18" ht="32.1" customHeight="1">
      <c r="B28" s="49">
        <v>4</v>
      </c>
      <c r="C28" s="175" t="s">
        <v>268</v>
      </c>
      <c r="D28" s="176"/>
      <c r="E28" s="177"/>
      <c r="F28" s="49">
        <f>SUMPRODUCT((PengakapJantina="LELAKI")*(PengakapKaum="MELAYU")*(UNIT1="Pengakap Lebah"))</f>
        <v>0</v>
      </c>
      <c r="G28" s="49">
        <f>SUMPRODUCT((PengakapJantina="PEREMPUAN")*(PengakapKaum="MELAYU")*(UNIT1="Pengakap Lebah"))</f>
        <v>0</v>
      </c>
      <c r="H28" s="49">
        <f>SUMPRODUCT((PengakapJantina="LELAKI")*(PengakapKaum="CINA")*(UNIT1="Pengakap Lebah"))</f>
        <v>0</v>
      </c>
      <c r="I28" s="49">
        <f>SUMPRODUCT((PengakapJantina="PEREMPUAN")*(PengakapKaum="CINA")*(UNIT1="Pengakap Lebah"))</f>
        <v>0</v>
      </c>
      <c r="J28" s="49">
        <f>SUMPRODUCT((PengakapJantina="LELAKI")*(PengakapKaum="INDIA")*(UNIT1="Pengakap Lebah"))</f>
        <v>0</v>
      </c>
      <c r="K28" s="49">
        <f>SUMPRODUCT((PengakapJantina="PEREMPUAN")*(PengakapKaum="INDIA")*(UNIT1="Pengakap Lebah"))</f>
        <v>0</v>
      </c>
      <c r="L28" s="49">
        <f>SUMPRODUCT((PengakapJantina="LELAKI")*(PengakapKaum="LAIN-LAIN")*(UNIT1="Pengakap Lebah"))+SUMPRODUCT((PengakapJantina="LELAKI")*(PengakapKaum="KADAZAN")*(UNIT1="Pengakap Lebah"))+SUMPRODUCT((PengakapJantina="LELAKI")*(PengakapKaum="DAYAK")*(UNIT1="Pengakap Lebah"))</f>
        <v>0</v>
      </c>
      <c r="M28" s="49">
        <f>SUMPRODUCT((PengakapJantina="PEREMPUAN")*(PengakapKaum="LAIN-LAIN")*(UNIT1="Pengakap Lebah"))+SUMPRODUCT((PengakapJantina="PEREMPUAN")*(PengakapKaum="KADAZAN")*(UNIT1="Pengakap Lebah"))+SUMPRODUCT((PengakapJantina="PEREMPUAN")*(PengakapKaum="DAYAK")*(UNIT1="Pengakap Lebah"))</f>
        <v>0</v>
      </c>
      <c r="N28" s="49">
        <f>F28+H28+J28+L28</f>
        <v>0</v>
      </c>
      <c r="O28" s="49">
        <f>G28+I28+K28+M28</f>
        <v>0</v>
      </c>
      <c r="P28" s="49">
        <f>SUM(N28:O28)</f>
        <v>0</v>
      </c>
      <c r="Q28" s="50">
        <v>7</v>
      </c>
      <c r="R28" s="50">
        <f>P28*Q28</f>
        <v>0</v>
      </c>
    </row>
    <row r="29" spans="2:18" ht="32.1" customHeight="1">
      <c r="B29" s="49">
        <v>5</v>
      </c>
      <c r="C29" s="178" t="s">
        <v>205</v>
      </c>
      <c r="D29" s="176"/>
      <c r="E29" s="177"/>
      <c r="F29" s="49">
        <f>SUMPRODUCT((PengakapJantina="LELAKI")*(PengakapKaum="MELAYU")*(UNIT1="Pengakap Kanak-Kanak"))</f>
        <v>0</v>
      </c>
      <c r="G29" s="49">
        <f>SUMPRODUCT((PengakapJantina="PEREMPUAN")*(PengakapKaum="MELAYU")*(UNIT1="Pengakap Kanak-Kanak"))</f>
        <v>0</v>
      </c>
      <c r="H29" s="49">
        <f>SUMPRODUCT((PengakapJantina="LELAKI")*(PengakapKaum="CINA")*(UNIT1="Pengakap Kanak-Kanak"))</f>
        <v>0</v>
      </c>
      <c r="I29" s="49">
        <f>SUMPRODUCT((PengakapJantina="PEREMPUAN")*(PengakapKaum="CINA")*(UNIT1="Pengakap Kanak-Kanak"))</f>
        <v>0</v>
      </c>
      <c r="J29" s="49">
        <f>SUMPRODUCT((PengakapJantina="LELAKI")*(PengakapKaum="INDIA")*(UNIT1="Pengakap Kanak-Kanak"))</f>
        <v>0</v>
      </c>
      <c r="K29" s="49">
        <f>SUMPRODUCT((PengakapJantina="PEREMPUAN")*(PengakapKaum="INDIA")*(UNIT1="Pengakap Kanak-Kanak"))</f>
        <v>0</v>
      </c>
      <c r="L29" s="49">
        <f>SUMPRODUCT((PengakapJantina="LELAKI")*(PengakapKaum="LAIN-LAIN")*(UNIT1="Pengakap Kanak-Kanak"))+SUMPRODUCT((PengakapJantina="LELAKI")*(PengakapKaum="KADAZAN")*(UNIT1="Pengakap Kanak-Kanak"))+SUMPRODUCT((PengakapJantina="LELAKI")*(PengakapKaum="DAYAK")*(UNIT1="Pengakap Kanak-Kanak"))</f>
        <v>0</v>
      </c>
      <c r="M29" s="49">
        <f>SUMPRODUCT((PengakapJantina="PEREMPUAN")*(PengakapKaum="LAIN-LAIN")*(UNIT1="Pengakap Kanak-Kanak"))+SUMPRODUCT((PengakapJantina="PEREMPUAN")*(PengakapKaum="KADAZAN")*(UNIT1="Pengakap Kanak-Kanak"))+SUMPRODUCT((PengakapJantina="PEREMPUAN")*(PengakapKaum="DAYAK")*(UNIT1="Pengakap Kanak-Kanak"))</f>
        <v>0</v>
      </c>
      <c r="N29" s="49">
        <f t="shared" si="1"/>
        <v>0</v>
      </c>
      <c r="O29" s="49">
        <f t="shared" si="1"/>
        <v>0</v>
      </c>
      <c r="P29" s="49">
        <f t="shared" si="2"/>
        <v>0</v>
      </c>
      <c r="Q29" s="50">
        <v>7</v>
      </c>
      <c r="R29" s="50">
        <f t="shared" si="0"/>
        <v>0</v>
      </c>
    </row>
    <row r="30" spans="2:18" ht="32.1" customHeight="1">
      <c r="B30" s="49">
        <v>6</v>
      </c>
      <c r="C30" s="178" t="s">
        <v>206</v>
      </c>
      <c r="D30" s="176"/>
      <c r="E30" s="177"/>
      <c r="F30" s="49">
        <f>SUMPRODUCT((PengakapJantina="LELAKI")*(PengakapKaum="MELAYU")*(UNIT1="Pengakap Muda"))</f>
        <v>0</v>
      </c>
      <c r="G30" s="49">
        <f>SUMPRODUCT((PengakapJantina="PEREMPUAN")*(PengakapKaum="MELAYU")*(UNIT1="Pengakap Muda"))</f>
        <v>0</v>
      </c>
      <c r="H30" s="49">
        <f>SUMPRODUCT((PengakapJantina="LELAKI")*(PengakapKaum="CINA")*(UNIT1="Pengakap Muda"))</f>
        <v>0</v>
      </c>
      <c r="I30" s="49">
        <f>SUMPRODUCT((PengakapJantina="PEREMPUAN")*(PengakapKaum="CINA")*(UNIT1="Pengakap Muda"))</f>
        <v>0</v>
      </c>
      <c r="J30" s="49">
        <f>SUMPRODUCT((PengakapJantina="LELAKI")*(PengakapKaum="INDIA")*(UNIT1="Pengakap Muda"))</f>
        <v>0</v>
      </c>
      <c r="K30" s="49">
        <f>SUMPRODUCT((PengakapJantina="PEREMPUAN")*(PengakapKaum="INDIA")*(UNIT1="Pengakap Muda"))</f>
        <v>0</v>
      </c>
      <c r="L30" s="49">
        <f>SUMPRODUCT((PengakapJantina="LELAKI")*(PengakapKaum="LAIN-LAIN")*(UNIT1="Pengakap Muda"))+SUMPRODUCT((PengakapJantina="LELAKI")*(PengakapKaum="KADAZAN")*(UNIT1="Pengakap Muda"))+SUMPRODUCT((PengakapJantina="LELAKI")*(PengakapKaum="DAYAK")*(UNIT1="Pengakap Muda"))</f>
        <v>0</v>
      </c>
      <c r="M30" s="49">
        <f>SUMPRODUCT((PengakapJantina="PEREMPUAN")*(PengakapKaum="LAIN-LAIN")*(UNIT1="Pengakap Muda"))+SUMPRODUCT((PengakapJantina="PEREMPUAN")*(PengakapKaum="KADAZAN")*(UNIT1="Pengakap Muda"))+SUMPRODUCT((PengakapJantina="PEREMPUAN")*(PengakapKaum="DAYAK")*(UNIT1="Pengakap Muda"))</f>
        <v>0</v>
      </c>
      <c r="N30" s="49">
        <f t="shared" si="1"/>
        <v>0</v>
      </c>
      <c r="O30" s="49">
        <f t="shared" si="1"/>
        <v>0</v>
      </c>
      <c r="P30" s="49">
        <f t="shared" si="2"/>
        <v>0</v>
      </c>
      <c r="Q30" s="50">
        <v>7</v>
      </c>
      <c r="R30" s="50">
        <f t="shared" si="0"/>
        <v>0</v>
      </c>
    </row>
    <row r="31" spans="2:18" ht="32.1" customHeight="1">
      <c r="B31" s="49">
        <v>7</v>
      </c>
      <c r="C31" s="178" t="s">
        <v>207</v>
      </c>
      <c r="D31" s="176"/>
      <c r="E31" s="177"/>
      <c r="F31" s="49">
        <f>SUMPRODUCT((PengakapJantina="LELAKI")*(PengakapKaum="MELAYU")*(UNIT1="Pengakap Remaja"))</f>
        <v>0</v>
      </c>
      <c r="G31" s="49">
        <f>SUMPRODUCT((PengakapJantina="PEREMPUAN")*(PengakapKaum="MELAYU")*(UNIT1="Pengakap Remaja"))</f>
        <v>0</v>
      </c>
      <c r="H31" s="49">
        <f>SUMPRODUCT((PengakapJantina="LELAKI")*(PengakapKaum="CINA")*(UNIT1="Pengakap Remaja"))</f>
        <v>0</v>
      </c>
      <c r="I31" s="49">
        <f>SUMPRODUCT((PengakapJantina="PEREMPUAN")*(PengakapKaum="CINA")*(UNIT1="Pengakap Remaja"))</f>
        <v>0</v>
      </c>
      <c r="J31" s="49">
        <f>SUMPRODUCT((PengakapJantina="LELAKI")*(PengakapKaum="INDIA")*(UNIT1="Pengakap Remaja"))</f>
        <v>0</v>
      </c>
      <c r="K31" s="49">
        <f>SUMPRODUCT((PengakapJantina="PEREMPUAN")*(PengakapKaum="INDIA")*(UNIT1="Pengakap Remaja"))</f>
        <v>0</v>
      </c>
      <c r="L31" s="49">
        <f>SUMPRODUCT((PengakapJantina="LELAKI")*(PengakapKaum="LAIN-LAIN")*(UNIT1="Pengakap Remaja"))+SUMPRODUCT((PengakapJantina="LELAKI")*(PengakapKaum="KADAZAN")*(UNIT1="Pengakap Remaja"))+SUMPRODUCT((PengakapJantina="LELAKI")*(PengakapKaum="DAYAK")*(UNIT1="Pengakap Remaja"))</f>
        <v>0</v>
      </c>
      <c r="M31" s="49">
        <f>SUMPRODUCT((PengakapJantina="PEREMPUAN")*(PengakapKaum="LAIN-LAIN")*(UNIT1="Pengakap Remaja"))+SUMPRODUCT((PengakapJantina="PEREMPUAN")*(PengakapKaum="KADAZAN")*(UNIT1="Pengakap Remaja"))+SUMPRODUCT((PengakapJantina="PEREMPUAN")*(PengakapKaum="DAYAK")*(UNIT1="Pengakap Remaja"))</f>
        <v>0</v>
      </c>
      <c r="N31" s="49">
        <f t="shared" si="1"/>
        <v>0</v>
      </c>
      <c r="O31" s="49">
        <f t="shared" si="1"/>
        <v>0</v>
      </c>
      <c r="P31" s="49">
        <f t="shared" si="2"/>
        <v>0</v>
      </c>
      <c r="Q31" s="50">
        <v>7</v>
      </c>
      <c r="R31" s="50">
        <f>P31*Q31</f>
        <v>0</v>
      </c>
    </row>
    <row r="32" spans="2:18" ht="32.1" customHeight="1">
      <c r="B32" s="182" t="s">
        <v>79</v>
      </c>
      <c r="C32" s="182"/>
      <c r="D32" s="182"/>
      <c r="E32" s="182"/>
      <c r="F32" s="46">
        <f>SUM(F25:F31)</f>
        <v>0</v>
      </c>
      <c r="G32" s="46">
        <f t="shared" ref="G32:M32" si="3">SUM(G25:G31)</f>
        <v>0</v>
      </c>
      <c r="H32" s="46">
        <f t="shared" si="3"/>
        <v>0</v>
      </c>
      <c r="I32" s="46">
        <f t="shared" si="3"/>
        <v>0</v>
      </c>
      <c r="J32" s="46">
        <f t="shared" si="3"/>
        <v>0</v>
      </c>
      <c r="K32" s="46">
        <f t="shared" si="3"/>
        <v>0</v>
      </c>
      <c r="L32" s="46">
        <f t="shared" si="3"/>
        <v>0</v>
      </c>
      <c r="M32" s="46">
        <f t="shared" si="3"/>
        <v>0</v>
      </c>
      <c r="N32" s="46">
        <f>SUM(N25:N31)</f>
        <v>0</v>
      </c>
      <c r="O32" s="46">
        <f>SUM(O25:O31)</f>
        <v>0</v>
      </c>
      <c r="P32" s="46">
        <f>SUM(P25:P31)</f>
        <v>0</v>
      </c>
      <c r="Q32" s="95"/>
      <c r="R32" s="96"/>
    </row>
    <row r="33" spans="2:19" ht="32.1" customHeight="1">
      <c r="B33" s="49">
        <v>8</v>
      </c>
      <c r="C33" s="187" t="s">
        <v>76</v>
      </c>
      <c r="D33" s="187"/>
      <c r="E33" s="187"/>
      <c r="F33" s="188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90"/>
      <c r="R33" s="50">
        <f>COUNTIF(PPM_DaftarTahunLepas,"Tidak")*10</f>
        <v>0</v>
      </c>
    </row>
    <row r="34" spans="2:19" ht="32.1" customHeight="1">
      <c r="B34" s="184" t="s">
        <v>77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6"/>
      <c r="R34" s="51">
        <f>SUM(R25:R33)</f>
        <v>0</v>
      </c>
    </row>
    <row r="35" spans="2:19" ht="5.0999999999999996" customHeight="1"/>
    <row r="36" spans="2:19" s="52" customFormat="1" ht="11.4">
      <c r="B36" s="52" t="s">
        <v>96</v>
      </c>
      <c r="N36" s="183">
        <f>R34</f>
        <v>0</v>
      </c>
      <c r="O36" s="183"/>
      <c r="P36" s="111" t="s">
        <v>172</v>
      </c>
      <c r="Q36" s="112"/>
      <c r="R36" s="112"/>
      <c r="S36" s="112"/>
    </row>
    <row r="37" spans="2:19" s="52" customFormat="1" ht="11.4">
      <c r="B37" s="53" t="s">
        <v>78</v>
      </c>
      <c r="P37" s="111" t="s">
        <v>173</v>
      </c>
      <c r="Q37" s="112"/>
      <c r="R37" s="112"/>
      <c r="S37" s="112"/>
    </row>
    <row r="38" spans="2:19" ht="6" customHeight="1"/>
    <row r="39" spans="2:19" s="52" customFormat="1" ht="11.4">
      <c r="B39" s="54"/>
      <c r="C39" s="55" t="s">
        <v>81</v>
      </c>
    </row>
    <row r="40" spans="2:19" s="52" customFormat="1" ht="5.0999999999999996" customHeight="1"/>
    <row r="41" spans="2:19" s="52" customFormat="1" ht="11.4">
      <c r="B41" s="54"/>
      <c r="C41" s="55" t="s">
        <v>80</v>
      </c>
    </row>
    <row r="43" spans="2:19">
      <c r="I43" s="60"/>
      <c r="J43" s="60"/>
      <c r="K43" s="60"/>
      <c r="L43" s="60"/>
      <c r="M43" s="60"/>
      <c r="O43" s="56"/>
      <c r="P43" s="56"/>
      <c r="Q43" s="56"/>
      <c r="R43" s="56"/>
    </row>
    <row r="44" spans="2:19">
      <c r="O44" s="20" t="s">
        <v>171</v>
      </c>
    </row>
    <row r="45" spans="2:19">
      <c r="B45" s="20" t="s">
        <v>82</v>
      </c>
      <c r="C45" s="57"/>
      <c r="D45" s="56"/>
      <c r="E45" s="56"/>
    </row>
    <row r="46" spans="2:19" ht="9.9" customHeight="1"/>
    <row r="47" spans="2:19">
      <c r="B47" s="58" t="s">
        <v>317</v>
      </c>
      <c r="O47" s="20" t="s">
        <v>83</v>
      </c>
    </row>
    <row r="48" spans="2:19">
      <c r="B48" s="108" t="s">
        <v>278</v>
      </c>
    </row>
    <row r="49" spans="2:2">
      <c r="B49" s="108"/>
    </row>
  </sheetData>
  <sheetProtection password="C627" sheet="1" objects="1" scenarios="1" formatCells="0" formatColumns="0" formatRows="0" insertColumns="0" insertRows="0" insertHyperlinks="0" deleteColumns="0" deleteRows="0" sort="0" autoFilter="0" pivotTables="0"/>
  <mergeCells count="37">
    <mergeCell ref="B22:B24"/>
    <mergeCell ref="C22:E24"/>
    <mergeCell ref="N36:O36"/>
    <mergeCell ref="H20:L20"/>
    <mergeCell ref="B34:Q34"/>
    <mergeCell ref="C33:E33"/>
    <mergeCell ref="B32:E32"/>
    <mergeCell ref="F33:Q33"/>
    <mergeCell ref="B20:D20"/>
    <mergeCell ref="F20:G20"/>
    <mergeCell ref="C26:E26"/>
    <mergeCell ref="L23:M23"/>
    <mergeCell ref="N23:O23"/>
    <mergeCell ref="F22:O22"/>
    <mergeCell ref="C29:E29"/>
    <mergeCell ref="C30:E30"/>
    <mergeCell ref="C25:E25"/>
    <mergeCell ref="C31:E31"/>
    <mergeCell ref="P20:R20"/>
    <mergeCell ref="R22:R23"/>
    <mergeCell ref="J23:K23"/>
    <mergeCell ref="Q22:Q24"/>
    <mergeCell ref="C27:E27"/>
    <mergeCell ref="C28:E28"/>
    <mergeCell ref="E17:M17"/>
    <mergeCell ref="E18:M18"/>
    <mergeCell ref="P22:P24"/>
    <mergeCell ref="F23:G23"/>
    <mergeCell ref="H23:I23"/>
    <mergeCell ref="B12:D14"/>
    <mergeCell ref="B16:D16"/>
    <mergeCell ref="E12:M14"/>
    <mergeCell ref="E16:M16"/>
    <mergeCell ref="B8:D8"/>
    <mergeCell ref="B10:D10"/>
    <mergeCell ref="E8:I8"/>
    <mergeCell ref="E10:I10"/>
  </mergeCells>
  <phoneticPr fontId="0" type="noConversion"/>
  <printOptions horizontalCentered="1"/>
  <pageMargins left="0.3" right="0.4" top="0.13" bottom="0.21" header="0.5" footer="0.5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67"/>
  <sheetViews>
    <sheetView topLeftCell="A61" workbookViewId="0">
      <selection activeCell="E11" sqref="E11:M13"/>
    </sheetView>
  </sheetViews>
  <sheetFormatPr defaultColWidth="9.109375" defaultRowHeight="13.2"/>
  <cols>
    <col min="1" max="1" width="15.88671875" style="20" customWidth="1"/>
    <col min="2" max="2" width="11" style="20" customWidth="1"/>
    <col min="3" max="16384" width="9.109375" style="20"/>
  </cols>
  <sheetData>
    <row r="1" spans="1:2">
      <c r="A1" s="20" t="s">
        <v>12</v>
      </c>
      <c r="B1" s="68" t="s">
        <v>263</v>
      </c>
    </row>
    <row r="2" spans="1:2">
      <c r="A2" s="20" t="s">
        <v>11</v>
      </c>
      <c r="B2" s="69">
        <v>1</v>
      </c>
    </row>
    <row r="4" spans="1:2">
      <c r="A4" s="70" t="s">
        <v>13</v>
      </c>
    </row>
    <row r="6" spans="1:2">
      <c r="A6" s="71" t="s">
        <v>14</v>
      </c>
    </row>
    <row r="7" spans="1:2">
      <c r="A7" s="20" t="s">
        <v>15</v>
      </c>
    </row>
    <row r="8" spans="1:2">
      <c r="A8" s="20" t="s">
        <v>16</v>
      </c>
    </row>
    <row r="11" spans="1:2">
      <c r="A11" s="71" t="s">
        <v>17</v>
      </c>
    </row>
    <row r="12" spans="1:2">
      <c r="A12" s="20" t="s">
        <v>18</v>
      </c>
    </row>
    <row r="13" spans="1:2">
      <c r="A13" s="20" t="s">
        <v>19</v>
      </c>
    </row>
    <row r="14" spans="1:2">
      <c r="A14" s="20" t="s">
        <v>20</v>
      </c>
    </row>
    <row r="15" spans="1:2">
      <c r="A15" s="20" t="s">
        <v>21</v>
      </c>
    </row>
    <row r="16" spans="1:2">
      <c r="A16" s="20" t="s">
        <v>22</v>
      </c>
    </row>
    <row r="17" spans="1:1">
      <c r="A17" s="20" t="s">
        <v>23</v>
      </c>
    </row>
    <row r="20" spans="1:1">
      <c r="A20" s="71" t="s">
        <v>51</v>
      </c>
    </row>
    <row r="21" spans="1:1">
      <c r="A21" s="20" t="s">
        <v>24</v>
      </c>
    </row>
    <row r="22" spans="1:1">
      <c r="A22" s="20" t="s">
        <v>26</v>
      </c>
    </row>
    <row r="23" spans="1:1">
      <c r="A23" s="20" t="s">
        <v>27</v>
      </c>
    </row>
    <row r="24" spans="1:1">
      <c r="A24" s="20" t="s">
        <v>25</v>
      </c>
    </row>
    <row r="25" spans="1:1">
      <c r="A25" s="20" t="s">
        <v>40</v>
      </c>
    </row>
    <row r="26" spans="1:1">
      <c r="A26" s="20" t="s">
        <v>36</v>
      </c>
    </row>
    <row r="27" spans="1:1">
      <c r="A27" s="20" t="s">
        <v>38</v>
      </c>
    </row>
    <row r="28" spans="1:1">
      <c r="A28" s="20" t="s">
        <v>35</v>
      </c>
    </row>
    <row r="29" spans="1:1">
      <c r="A29" s="20" t="s">
        <v>30</v>
      </c>
    </row>
    <row r="30" spans="1:1">
      <c r="A30" s="20" t="s">
        <v>31</v>
      </c>
    </row>
    <row r="31" spans="1:1">
      <c r="A31" s="20" t="s">
        <v>32</v>
      </c>
    </row>
    <row r="32" spans="1:1">
      <c r="A32" s="20" t="s">
        <v>37</v>
      </c>
    </row>
    <row r="33" spans="1:1">
      <c r="A33" s="20" t="s">
        <v>28</v>
      </c>
    </row>
    <row r="34" spans="1:1">
      <c r="A34" s="20" t="s">
        <v>39</v>
      </c>
    </row>
    <row r="35" spans="1:1">
      <c r="A35" s="20" t="s">
        <v>29</v>
      </c>
    </row>
    <row r="36" spans="1:1">
      <c r="A36" s="20" t="s">
        <v>34</v>
      </c>
    </row>
    <row r="37" spans="1:1">
      <c r="A37" s="20" t="s">
        <v>33</v>
      </c>
    </row>
    <row r="38" spans="1:1">
      <c r="A38" s="20" t="s">
        <v>50</v>
      </c>
    </row>
    <row r="40" spans="1:1">
      <c r="A40" s="71" t="s">
        <v>56</v>
      </c>
    </row>
    <row r="41" spans="1:1">
      <c r="A41" s="24" t="s">
        <v>241</v>
      </c>
    </row>
    <row r="42" spans="1:1">
      <c r="A42" s="24" t="s">
        <v>242</v>
      </c>
    </row>
    <row r="43" spans="1:1">
      <c r="A43" s="24" t="s">
        <v>243</v>
      </c>
    </row>
    <row r="44" spans="1:1">
      <c r="A44" s="24" t="s">
        <v>244</v>
      </c>
    </row>
    <row r="45" spans="1:1">
      <c r="A45" s="24" t="s">
        <v>245</v>
      </c>
    </row>
    <row r="47" spans="1:1">
      <c r="A47" s="71" t="s">
        <v>88</v>
      </c>
    </row>
    <row r="48" spans="1:1">
      <c r="A48" s="20" t="s">
        <v>24</v>
      </c>
    </row>
    <row r="49" spans="1:1">
      <c r="A49" s="20" t="s">
        <v>26</v>
      </c>
    </row>
    <row r="50" spans="1:1">
      <c r="A50" s="20" t="s">
        <v>27</v>
      </c>
    </row>
    <row r="51" spans="1:1">
      <c r="A51" s="20" t="s">
        <v>25</v>
      </c>
    </row>
    <row r="52" spans="1:1">
      <c r="A52" s="20" t="s">
        <v>40</v>
      </c>
    </row>
    <row r="53" spans="1:1">
      <c r="A53" s="20" t="s">
        <v>36</v>
      </c>
    </row>
    <row r="54" spans="1:1">
      <c r="A54" s="20" t="s">
        <v>38</v>
      </c>
    </row>
    <row r="55" spans="1:1">
      <c r="A55" s="20" t="s">
        <v>35</v>
      </c>
    </row>
    <row r="56" spans="1:1">
      <c r="A56" s="20" t="s">
        <v>30</v>
      </c>
    </row>
    <row r="57" spans="1:1">
      <c r="A57" s="20" t="s">
        <v>31</v>
      </c>
    </row>
    <row r="58" spans="1:1">
      <c r="A58" s="20" t="s">
        <v>32</v>
      </c>
    </row>
    <row r="59" spans="1:1">
      <c r="A59" s="20" t="s">
        <v>37</v>
      </c>
    </row>
    <row r="60" spans="1:1">
      <c r="A60" s="20" t="s">
        <v>28</v>
      </c>
    </row>
    <row r="61" spans="1:1">
      <c r="A61" s="20" t="s">
        <v>39</v>
      </c>
    </row>
    <row r="62" spans="1:1">
      <c r="A62" s="20" t="s">
        <v>29</v>
      </c>
    </row>
    <row r="63" spans="1:1">
      <c r="A63" s="20" t="s">
        <v>89</v>
      </c>
    </row>
    <row r="65" spans="1:1">
      <c r="A65" s="71" t="s">
        <v>92</v>
      </c>
    </row>
    <row r="66" spans="1:1">
      <c r="A66" s="20" t="s">
        <v>94</v>
      </c>
    </row>
    <row r="67" spans="1:1">
      <c r="A67" s="20" t="s">
        <v>95</v>
      </c>
    </row>
  </sheetData>
  <sheetProtection selectLockedCells="1" selectUnlockedCell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22"/>
  <sheetViews>
    <sheetView workbookViewId="0">
      <selection activeCell="A6" sqref="A6"/>
    </sheetView>
  </sheetViews>
  <sheetFormatPr defaultRowHeight="13.2"/>
  <cols>
    <col min="1" max="1" width="22.21875" customWidth="1"/>
  </cols>
  <sheetData>
    <row r="1" spans="1:1" ht="14.4">
      <c r="A1" s="97" t="s">
        <v>227</v>
      </c>
    </row>
    <row r="2" spans="1:1" ht="14.4">
      <c r="A2" s="97" t="s">
        <v>228</v>
      </c>
    </row>
    <row r="3" spans="1:1" ht="14.4">
      <c r="A3" s="97" t="s">
        <v>229</v>
      </c>
    </row>
    <row r="4" spans="1:1" ht="14.4">
      <c r="A4" s="97" t="s">
        <v>230</v>
      </c>
    </row>
    <row r="5" spans="1:1" ht="14.4">
      <c r="A5" s="97" t="s">
        <v>231</v>
      </c>
    </row>
    <row r="6" spans="1:1" ht="14.4">
      <c r="A6" s="97" t="s">
        <v>289</v>
      </c>
    </row>
    <row r="7" spans="1:1" ht="14.4">
      <c r="A7" s="97" t="s">
        <v>232</v>
      </c>
    </row>
    <row r="10" spans="1:1" ht="14.4">
      <c r="A10" s="107" t="s">
        <v>224</v>
      </c>
    </row>
    <row r="11" spans="1:1" ht="14.4">
      <c r="A11" s="107" t="s">
        <v>264</v>
      </c>
    </row>
    <row r="12" spans="1:1" ht="14.4">
      <c r="A12" s="107" t="s">
        <v>225</v>
      </c>
    </row>
    <row r="13" spans="1:1" ht="14.4">
      <c r="A13" s="107" t="s">
        <v>226</v>
      </c>
    </row>
    <row r="16" spans="1:1" ht="14.4">
      <c r="A16" s="107" t="s">
        <v>268</v>
      </c>
    </row>
    <row r="17" spans="1:1" ht="14.4">
      <c r="A17" s="107" t="s">
        <v>205</v>
      </c>
    </row>
    <row r="18" spans="1:1" ht="14.4">
      <c r="A18" s="107" t="s">
        <v>206</v>
      </c>
    </row>
    <row r="19" spans="1:1" ht="14.4">
      <c r="A19" s="107" t="s">
        <v>207</v>
      </c>
    </row>
    <row r="21" spans="1:1" ht="14.4">
      <c r="A21" s="107" t="s">
        <v>233</v>
      </c>
    </row>
    <row r="22" spans="1:1" ht="14.4">
      <c r="A22" s="107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39</vt:i4>
      </vt:variant>
    </vt:vector>
  </HeadingPairs>
  <TitlesOfParts>
    <vt:vector size="46" baseType="lpstr">
      <vt:lpstr>Arahan</vt:lpstr>
      <vt:lpstr>Kump</vt:lpstr>
      <vt:lpstr>Pemimpin</vt:lpstr>
      <vt:lpstr>Pengakap</vt:lpstr>
      <vt:lpstr>Borang</vt:lpstr>
      <vt:lpstr>Data</vt:lpstr>
      <vt:lpstr>Sheet1</vt:lpstr>
      <vt:lpstr>Alamat_1</vt:lpstr>
      <vt:lpstr>Alamat_2</vt:lpstr>
      <vt:lpstr>Alamat_3</vt:lpstr>
      <vt:lpstr>Bandar</vt:lpstr>
      <vt:lpstr>Daerah</vt:lpstr>
      <vt:lpstr>DaftarTahunLepas</vt:lpstr>
      <vt:lpstr>Emel_Kump</vt:lpstr>
      <vt:lpstr>Faks_Kump</vt:lpstr>
      <vt:lpstr>JantinaList</vt:lpstr>
      <vt:lpstr>JenisDaftarList</vt:lpstr>
      <vt:lpstr>JumlahYuran</vt:lpstr>
      <vt:lpstr>KaedahBayarList</vt:lpstr>
      <vt:lpstr>KeturunanList</vt:lpstr>
      <vt:lpstr>Nama_Sek</vt:lpstr>
      <vt:lpstr>Negeri</vt:lpstr>
      <vt:lpstr>Negeri_List</vt:lpstr>
      <vt:lpstr>NegeriList</vt:lpstr>
      <vt:lpstr>No_DaftarKump</vt:lpstr>
      <vt:lpstr>No_Kump</vt:lpstr>
      <vt:lpstr>Pangkat</vt:lpstr>
      <vt:lpstr>Pangkat_1</vt:lpstr>
      <vt:lpstr>PANGKAT1</vt:lpstr>
      <vt:lpstr>PemimpinJantina</vt:lpstr>
      <vt:lpstr>PemimpinKaum</vt:lpstr>
      <vt:lpstr>PengakapJantina</vt:lpstr>
      <vt:lpstr>PengakapKaum</vt:lpstr>
      <vt:lpstr>Poskod</vt:lpstr>
      <vt:lpstr>PPM_Daerah</vt:lpstr>
      <vt:lpstr>PPM_DaftarTahunLepas</vt:lpstr>
      <vt:lpstr>PPM_Negeri</vt:lpstr>
      <vt:lpstr>PPMDaerahList</vt:lpstr>
      <vt:lpstr>PPMNegeriList</vt:lpstr>
      <vt:lpstr>Borang!Print_Area</vt:lpstr>
      <vt:lpstr>Kump!Print_Area</vt:lpstr>
      <vt:lpstr>Pemimpin!Print_Titles</vt:lpstr>
      <vt:lpstr>Pengakap!Print_Titles</vt:lpstr>
      <vt:lpstr>Tel_Kump</vt:lpstr>
      <vt:lpstr>UNIT</vt:lpstr>
      <vt:lpstr>UNIT1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Kok Nian</dc:creator>
  <cp:lastModifiedBy>wongkn</cp:lastModifiedBy>
  <cp:lastPrinted>2024-01-01T11:58:49Z</cp:lastPrinted>
  <dcterms:created xsi:type="dcterms:W3CDTF">2008-12-31T02:58:27Z</dcterms:created>
  <dcterms:modified xsi:type="dcterms:W3CDTF">2025-02-03T02:14:22Z</dcterms:modified>
</cp:coreProperties>
</file>